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f\Desktop\"/>
    </mc:Choice>
  </mc:AlternateContent>
  <xr:revisionPtr revIDLastSave="0" documentId="8_{FA016D15-AD8E-481C-BE87-765122095154}" xr6:coauthVersionLast="40" xr6:coauthVersionMax="40" xr10:uidLastSave="{00000000-0000-0000-0000-000000000000}"/>
  <bookViews>
    <workbookView xWindow="0" yWindow="0" windowWidth="20490" windowHeight="8925" tabRatio="786" activeTab="5" xr2:uid="{00000000-000D-0000-FFFF-FFFF00000000}"/>
  </bookViews>
  <sheets>
    <sheet name="Upute" sheetId="1" r:id="rId1"/>
    <sheet name="Ocjena kandidata primjer" sheetId="2" r:id="rId2"/>
    <sheet name="Ocjena kandidata" sheetId="3" r:id="rId3"/>
    <sheet name="Ocjena ocjenjivača primjer" sheetId="4" r:id="rId4"/>
    <sheet name="Ocjena ocjenjivača " sheetId="5" r:id="rId5"/>
    <sheet name="Detalji za projekt" sheetId="6" r:id="rId6"/>
    <sheet name="Detalji za program" sheetId="7" r:id="rId7"/>
    <sheet name="Deatlji za portfelj" sheetId="8" r:id="rId8"/>
  </sheets>
  <definedNames>
    <definedName name="Z_71A5A68B_263A_43E2_9E2C_70FE0B46C6DF_.wvu.Cols" localSheetId="2" hidden="1">'Ocjena kandidata'!$S:$U</definedName>
    <definedName name="Z_71A5A68B_263A_43E2_9E2C_70FE0B46C6DF_.wvu.Cols" localSheetId="1" hidden="1">'Ocjena kandidata primjer'!$S:$U</definedName>
    <definedName name="Z_71A5A68B_263A_43E2_9E2C_70FE0B46C6DF_.wvu.Cols" localSheetId="4" hidden="1">'Ocjena ocjenjivača '!$AE:$AG</definedName>
    <definedName name="Z_71A5A68B_263A_43E2_9E2C_70FE0B46C6DF_.wvu.Cols" localSheetId="3" hidden="1">'Ocjena ocjenjivača primjer'!$AE:$AG</definedName>
  </definedNames>
  <calcPr calcId="191029"/>
  <customWorkbookViews>
    <customWorkbookView name="William Duncan - Personal View" guid="{740DCA0A-182B-E649-BC90-296BE2BDEAB7}" mergeInterval="0" personalView="1" yWindow="54" windowWidth="1280" windowHeight="674" tabRatio="500" activeSheetId="1" showStatusbar="0"/>
    <customWorkbookView name="Goran Srdarev - Personal View" guid="{71A5A68B-263A-43E2-9E2C-70FE0B46C6DF}" mergeInterval="0" personalView="1" maximized="1" xWindow="-8" yWindow="-8" windowWidth="1696" windowHeight="1026" tabRatio="78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5" l="1"/>
  <c r="H12" i="4"/>
  <c r="F5" i="5" l="1"/>
  <c r="P2" i="7" l="1"/>
  <c r="C30" i="6"/>
  <c r="C23" i="6"/>
  <c r="C109" i="6"/>
  <c r="C101" i="6"/>
  <c r="C92" i="6"/>
  <c r="C79" i="6"/>
  <c r="C67" i="6"/>
  <c r="C54" i="6"/>
  <c r="C43" i="6"/>
  <c r="C107" i="7"/>
  <c r="C98" i="7"/>
  <c r="C89" i="7"/>
  <c r="C76" i="7"/>
  <c r="C64" i="7"/>
  <c r="C51" i="7"/>
  <c r="C42" i="7"/>
  <c r="C31" i="7"/>
  <c r="C23" i="7"/>
  <c r="C8" i="7"/>
  <c r="C86" i="8"/>
  <c r="C79" i="8"/>
  <c r="C72" i="8"/>
  <c r="C63" i="8"/>
  <c r="C53" i="8"/>
  <c r="C45" i="8"/>
  <c r="C36" i="8"/>
  <c r="C28" i="8"/>
  <c r="C19" i="8"/>
  <c r="C8" i="8"/>
  <c r="C107" i="8"/>
  <c r="S16" i="8"/>
  <c r="S94" i="8" s="1"/>
  <c r="S25" i="8"/>
  <c r="S95" i="8" s="1"/>
  <c r="S33" i="8"/>
  <c r="S96" i="8" s="1"/>
  <c r="S42" i="8"/>
  <c r="S97" i="8" s="1"/>
  <c r="S50" i="8"/>
  <c r="S98" i="8" s="1"/>
  <c r="S60" i="8"/>
  <c r="S99" i="8" s="1"/>
  <c r="S69" i="8"/>
  <c r="S100" i="8" s="1"/>
  <c r="S76" i="8"/>
  <c r="S101" i="8" s="1"/>
  <c r="S83" i="8"/>
  <c r="S102" i="8" s="1"/>
  <c r="S90" i="8"/>
  <c r="S103" i="8" s="1"/>
  <c r="F4" i="8"/>
  <c r="D104" i="8" s="1"/>
  <c r="R16" i="8"/>
  <c r="R94" i="8" s="1"/>
  <c r="R25" i="8"/>
  <c r="R95" i="8" s="1"/>
  <c r="R33" i="8"/>
  <c r="R96" i="8" s="1"/>
  <c r="R42" i="8"/>
  <c r="R97" i="8" s="1"/>
  <c r="R50" i="8"/>
  <c r="R98" i="8" s="1"/>
  <c r="R60" i="8"/>
  <c r="R99" i="8" s="1"/>
  <c r="R69" i="8"/>
  <c r="R100" i="8" s="1"/>
  <c r="R76" i="8"/>
  <c r="R101" i="8"/>
  <c r="R83" i="8"/>
  <c r="R102" i="8" s="1"/>
  <c r="R90" i="8"/>
  <c r="R103" i="8" s="1"/>
  <c r="Q16" i="8"/>
  <c r="Q94" i="8" s="1"/>
  <c r="Q25" i="8"/>
  <c r="Q95" i="8" s="1"/>
  <c r="Q33" i="8"/>
  <c r="Q96" i="8" s="1"/>
  <c r="Q42" i="8"/>
  <c r="Q97" i="8" s="1"/>
  <c r="Q50" i="8"/>
  <c r="Q98" i="8" s="1"/>
  <c r="Q60" i="8"/>
  <c r="Q99" i="8" s="1"/>
  <c r="Q69" i="8"/>
  <c r="Q100" i="8" s="1"/>
  <c r="Q76" i="8"/>
  <c r="Q101" i="8" s="1"/>
  <c r="Q83" i="8"/>
  <c r="Q102" i="8" s="1"/>
  <c r="Q90" i="8"/>
  <c r="Q103" i="8" s="1"/>
  <c r="P16" i="8"/>
  <c r="P94" i="8" s="1"/>
  <c r="P25" i="8"/>
  <c r="P95" i="8"/>
  <c r="P33" i="8"/>
  <c r="P96" i="8" s="1"/>
  <c r="P42" i="8"/>
  <c r="P97" i="8" s="1"/>
  <c r="P50" i="8"/>
  <c r="P98" i="8" s="1"/>
  <c r="P60" i="8"/>
  <c r="P99" i="8"/>
  <c r="P69" i="8"/>
  <c r="P100" i="8" s="1"/>
  <c r="P76" i="8"/>
  <c r="P101" i="8"/>
  <c r="P83" i="8"/>
  <c r="P102" i="8" s="1"/>
  <c r="P90" i="8"/>
  <c r="P103" i="8"/>
  <c r="O16" i="8"/>
  <c r="O94" i="8" s="1"/>
  <c r="O25" i="8"/>
  <c r="O95" i="8" s="1"/>
  <c r="O33" i="8"/>
  <c r="O96" i="8" s="1"/>
  <c r="O42" i="8"/>
  <c r="O97" i="8" s="1"/>
  <c r="O50" i="8"/>
  <c r="O98" i="8" s="1"/>
  <c r="O60" i="8"/>
  <c r="O99" i="8" s="1"/>
  <c r="O69" i="8"/>
  <c r="O100" i="8"/>
  <c r="O76" i="8"/>
  <c r="O101" i="8" s="1"/>
  <c r="O83" i="8"/>
  <c r="O102" i="8" s="1"/>
  <c r="O90" i="8"/>
  <c r="O103" i="8" s="1"/>
  <c r="N16" i="8"/>
  <c r="N94" i="8" s="1"/>
  <c r="N25" i="8"/>
  <c r="N95" i="8"/>
  <c r="N33" i="8"/>
  <c r="N96" i="8" s="1"/>
  <c r="N42" i="8"/>
  <c r="N97" i="8" s="1"/>
  <c r="N50" i="8"/>
  <c r="N98" i="8" s="1"/>
  <c r="N60" i="8"/>
  <c r="N99" i="8" s="1"/>
  <c r="N69" i="8"/>
  <c r="N100" i="8" s="1"/>
  <c r="N76" i="8"/>
  <c r="N101" i="8" s="1"/>
  <c r="N83" i="8"/>
  <c r="N102" i="8" s="1"/>
  <c r="N90" i="8"/>
  <c r="N103" i="8"/>
  <c r="M16" i="8"/>
  <c r="M94" i="8" s="1"/>
  <c r="M25" i="8"/>
  <c r="M95" i="8" s="1"/>
  <c r="M33" i="8"/>
  <c r="M96" i="8" s="1"/>
  <c r="M42" i="8"/>
  <c r="M97" i="8" s="1"/>
  <c r="M50" i="8"/>
  <c r="M98" i="8" s="1"/>
  <c r="M60" i="8"/>
  <c r="M99" i="8" s="1"/>
  <c r="M69" i="8"/>
  <c r="M100" i="8" s="1"/>
  <c r="M76" i="8"/>
  <c r="M101" i="8" s="1"/>
  <c r="M83" i="8"/>
  <c r="M102" i="8" s="1"/>
  <c r="M90" i="8"/>
  <c r="M103" i="8" s="1"/>
  <c r="L16" i="8"/>
  <c r="L94" i="8" s="1"/>
  <c r="L25" i="8"/>
  <c r="L95" i="8" s="1"/>
  <c r="L33" i="8"/>
  <c r="L96" i="8" s="1"/>
  <c r="L42" i="8"/>
  <c r="L97" i="8" s="1"/>
  <c r="L50" i="8"/>
  <c r="L98" i="8" s="1"/>
  <c r="L60" i="8"/>
  <c r="L99" i="8"/>
  <c r="L69" i="8"/>
  <c r="L100" i="8" s="1"/>
  <c r="L76" i="8"/>
  <c r="L101" i="8" s="1"/>
  <c r="L83" i="8"/>
  <c r="L102" i="8" s="1"/>
  <c r="L90" i="8"/>
  <c r="L103" i="8" s="1"/>
  <c r="K16" i="8"/>
  <c r="K94" i="8" s="1"/>
  <c r="K25" i="8"/>
  <c r="K95" i="8" s="1"/>
  <c r="K33" i="8"/>
  <c r="K96" i="8" s="1"/>
  <c r="K42" i="8"/>
  <c r="K97" i="8" s="1"/>
  <c r="K50" i="8"/>
  <c r="K98" i="8" s="1"/>
  <c r="K60" i="8"/>
  <c r="K99" i="8" s="1"/>
  <c r="K69" i="8"/>
  <c r="K100" i="8" s="1"/>
  <c r="K76" i="8"/>
  <c r="K101" i="8" s="1"/>
  <c r="K83" i="8"/>
  <c r="K102" i="8" s="1"/>
  <c r="K90" i="8"/>
  <c r="K103" i="8" s="1"/>
  <c r="J16" i="8"/>
  <c r="J94" i="8" s="1"/>
  <c r="J25" i="8"/>
  <c r="J95" i="8" s="1"/>
  <c r="J33" i="8"/>
  <c r="J96" i="8" s="1"/>
  <c r="J42" i="8"/>
  <c r="J97" i="8" s="1"/>
  <c r="J50" i="8"/>
  <c r="J98" i="8" s="1"/>
  <c r="J60" i="8"/>
  <c r="J99" i="8" s="1"/>
  <c r="J69" i="8"/>
  <c r="J100" i="8" s="1"/>
  <c r="J76" i="8"/>
  <c r="J101" i="8" s="1"/>
  <c r="J83" i="8"/>
  <c r="J102" i="8" s="1"/>
  <c r="J90" i="8"/>
  <c r="J103" i="8" s="1"/>
  <c r="I16" i="8"/>
  <c r="I94" i="8" s="1"/>
  <c r="I25" i="8"/>
  <c r="I95" i="8" s="1"/>
  <c r="I33" i="8"/>
  <c r="I96" i="8" s="1"/>
  <c r="I42" i="8"/>
  <c r="I97" i="8" s="1"/>
  <c r="I50" i="8"/>
  <c r="I98" i="8" s="1"/>
  <c r="I60" i="8"/>
  <c r="I99" i="8" s="1"/>
  <c r="I69" i="8"/>
  <c r="I100" i="8" s="1"/>
  <c r="I76" i="8"/>
  <c r="I101" i="8" s="1"/>
  <c r="I83" i="8"/>
  <c r="I102" i="8" s="1"/>
  <c r="I90" i="8"/>
  <c r="I103" i="8" s="1"/>
  <c r="H16" i="8"/>
  <c r="H94" i="8" s="1"/>
  <c r="H25" i="8"/>
  <c r="H95" i="8"/>
  <c r="H33" i="8"/>
  <c r="H96" i="8" s="1"/>
  <c r="H42" i="8"/>
  <c r="H97" i="8" s="1"/>
  <c r="H50" i="8"/>
  <c r="H98" i="8" s="1"/>
  <c r="H60" i="8"/>
  <c r="H99" i="8" s="1"/>
  <c r="H69" i="8"/>
  <c r="H100" i="8" s="1"/>
  <c r="H76" i="8"/>
  <c r="H101" i="8"/>
  <c r="H83" i="8"/>
  <c r="H102" i="8" s="1"/>
  <c r="H90" i="8"/>
  <c r="H103" i="8"/>
  <c r="C104" i="8"/>
  <c r="G95" i="8"/>
  <c r="G96" i="8"/>
  <c r="G97" i="8" s="1"/>
  <c r="G98" i="8" s="1"/>
  <c r="G99" i="8" s="1"/>
  <c r="G100" i="8" s="1"/>
  <c r="G101" i="8" s="1"/>
  <c r="G102" i="8" s="1"/>
  <c r="G103" i="8" s="1"/>
  <c r="P3" i="8"/>
  <c r="F3" i="8"/>
  <c r="P2" i="8"/>
  <c r="F2" i="8"/>
  <c r="C128" i="7"/>
  <c r="S20" i="7"/>
  <c r="S115" i="7" s="1"/>
  <c r="S28" i="7"/>
  <c r="S116" i="7" s="1"/>
  <c r="S39" i="7"/>
  <c r="S117" i="7" s="1"/>
  <c r="S48" i="7"/>
  <c r="S118" i="7" s="1"/>
  <c r="S61" i="7"/>
  <c r="S119" i="7" s="1"/>
  <c r="S73" i="7"/>
  <c r="S120" i="7" s="1"/>
  <c r="S86" i="7"/>
  <c r="S121" i="7" s="1"/>
  <c r="S95" i="7"/>
  <c r="S122" i="7" s="1"/>
  <c r="S104" i="7"/>
  <c r="S123" i="7" s="1"/>
  <c r="S111" i="7"/>
  <c r="S124" i="7" s="1"/>
  <c r="D125" i="7"/>
  <c r="R20" i="7"/>
  <c r="R115" i="7" s="1"/>
  <c r="R28" i="7"/>
  <c r="R116" i="7" s="1"/>
  <c r="R39" i="7"/>
  <c r="R117" i="7" s="1"/>
  <c r="R48" i="7"/>
  <c r="R118" i="7" s="1"/>
  <c r="R61" i="7"/>
  <c r="R119" i="7" s="1"/>
  <c r="R73" i="7"/>
  <c r="R120" i="7" s="1"/>
  <c r="R86" i="7"/>
  <c r="R121" i="7" s="1"/>
  <c r="R95" i="7"/>
  <c r="R122" i="7" s="1"/>
  <c r="R104" i="7"/>
  <c r="R123" i="7" s="1"/>
  <c r="R111" i="7"/>
  <c r="R124" i="7" s="1"/>
  <c r="Q20" i="7"/>
  <c r="Q115" i="7" s="1"/>
  <c r="Q28" i="7"/>
  <c r="Q116" i="7" s="1"/>
  <c r="Q39" i="7"/>
  <c r="Q117" i="7" s="1"/>
  <c r="Q48" i="7"/>
  <c r="Q118" i="7" s="1"/>
  <c r="Q61" i="7"/>
  <c r="Q119" i="7" s="1"/>
  <c r="Q73" i="7"/>
  <c r="Q120" i="7" s="1"/>
  <c r="Q86" i="7"/>
  <c r="Q121" i="7" s="1"/>
  <c r="Q95" i="7"/>
  <c r="Q122" i="7" s="1"/>
  <c r="Q104" i="7"/>
  <c r="Q123" i="7" s="1"/>
  <c r="Q111" i="7"/>
  <c r="Q124" i="7" s="1"/>
  <c r="P20" i="7"/>
  <c r="P115" i="7" s="1"/>
  <c r="P28" i="7"/>
  <c r="P116" i="7" s="1"/>
  <c r="P39" i="7"/>
  <c r="P117" i="7" s="1"/>
  <c r="P48" i="7"/>
  <c r="P118" i="7" s="1"/>
  <c r="P61" i="7"/>
  <c r="P119" i="7" s="1"/>
  <c r="P73" i="7"/>
  <c r="P120" i="7" s="1"/>
  <c r="P86" i="7"/>
  <c r="P121" i="7" s="1"/>
  <c r="P95" i="7"/>
  <c r="P122" i="7" s="1"/>
  <c r="P104" i="7"/>
  <c r="P123" i="7" s="1"/>
  <c r="P111" i="7"/>
  <c r="P124" i="7"/>
  <c r="O20" i="7"/>
  <c r="O115" i="7" s="1"/>
  <c r="O28" i="7"/>
  <c r="O116" i="7" s="1"/>
  <c r="O39" i="7"/>
  <c r="O117" i="7" s="1"/>
  <c r="O48" i="7"/>
  <c r="O118" i="7" s="1"/>
  <c r="O61" i="7"/>
  <c r="O119" i="7" s="1"/>
  <c r="O73" i="7"/>
  <c r="O120" i="7" s="1"/>
  <c r="O86" i="7"/>
  <c r="O121" i="7" s="1"/>
  <c r="O95" i="7"/>
  <c r="O122" i="7" s="1"/>
  <c r="O104" i="7"/>
  <c r="O123" i="7" s="1"/>
  <c r="O111" i="7"/>
  <c r="O124" i="7" s="1"/>
  <c r="N20" i="7"/>
  <c r="N115" i="7" s="1"/>
  <c r="N28" i="7"/>
  <c r="N116" i="7" s="1"/>
  <c r="N39" i="7"/>
  <c r="N117" i="7" s="1"/>
  <c r="N48" i="7"/>
  <c r="N118" i="7" s="1"/>
  <c r="N61" i="7"/>
  <c r="N119" i="7" s="1"/>
  <c r="N73" i="7"/>
  <c r="N120" i="7" s="1"/>
  <c r="N86" i="7"/>
  <c r="N121" i="7" s="1"/>
  <c r="N95" i="7"/>
  <c r="N122" i="7"/>
  <c r="N104" i="7"/>
  <c r="N123" i="7" s="1"/>
  <c r="N111" i="7"/>
  <c r="N124" i="7"/>
  <c r="M20" i="7"/>
  <c r="M115" i="7" s="1"/>
  <c r="M28" i="7"/>
  <c r="M116" i="7" s="1"/>
  <c r="M39" i="7"/>
  <c r="M117" i="7" s="1"/>
  <c r="M48" i="7"/>
  <c r="M118" i="7" s="1"/>
  <c r="M61" i="7"/>
  <c r="M119" i="7" s="1"/>
  <c r="M73" i="7"/>
  <c r="M120" i="7" s="1"/>
  <c r="M86" i="7"/>
  <c r="M121" i="7" s="1"/>
  <c r="M95" i="7"/>
  <c r="M122" i="7" s="1"/>
  <c r="M104" i="7"/>
  <c r="M123" i="7" s="1"/>
  <c r="M111" i="7"/>
  <c r="M124" i="7" s="1"/>
  <c r="L20" i="7"/>
  <c r="L115" i="7" s="1"/>
  <c r="L28" i="7"/>
  <c r="L116" i="7" s="1"/>
  <c r="L39" i="7"/>
  <c r="L117" i="7" s="1"/>
  <c r="L48" i="7"/>
  <c r="L118" i="7" s="1"/>
  <c r="L61" i="7"/>
  <c r="L119" i="7" s="1"/>
  <c r="L73" i="7"/>
  <c r="L120" i="7" s="1"/>
  <c r="L86" i="7"/>
  <c r="L121" i="7" s="1"/>
  <c r="L95" i="7"/>
  <c r="L122" i="7" s="1"/>
  <c r="L104" i="7"/>
  <c r="L123" i="7" s="1"/>
  <c r="L111" i="7"/>
  <c r="L124" i="7" s="1"/>
  <c r="K20" i="7"/>
  <c r="K115" i="7"/>
  <c r="K28" i="7"/>
  <c r="K116" i="7" s="1"/>
  <c r="K39" i="7"/>
  <c r="K117" i="7" s="1"/>
  <c r="K48" i="7"/>
  <c r="K118" i="7" s="1"/>
  <c r="K61" i="7"/>
  <c r="K119" i="7" s="1"/>
  <c r="K73" i="7"/>
  <c r="K120" i="7" s="1"/>
  <c r="K86" i="7"/>
  <c r="K121" i="7" s="1"/>
  <c r="K95" i="7"/>
  <c r="K122" i="7" s="1"/>
  <c r="K104" i="7"/>
  <c r="K123" i="7" s="1"/>
  <c r="K111" i="7"/>
  <c r="K124" i="7" s="1"/>
  <c r="J20" i="7"/>
  <c r="J115" i="7" s="1"/>
  <c r="J28" i="7"/>
  <c r="J116" i="7" s="1"/>
  <c r="J39" i="7"/>
  <c r="J117" i="7" s="1"/>
  <c r="J48" i="7"/>
  <c r="J118" i="7" s="1"/>
  <c r="J61" i="7"/>
  <c r="J119" i="7" s="1"/>
  <c r="J73" i="7"/>
  <c r="J120" i="7" s="1"/>
  <c r="J86" i="7"/>
  <c r="J121" i="7" s="1"/>
  <c r="J95" i="7"/>
  <c r="J122" i="7"/>
  <c r="J104" i="7"/>
  <c r="J123" i="7" s="1"/>
  <c r="J111" i="7"/>
  <c r="J124" i="7" s="1"/>
  <c r="I20" i="7"/>
  <c r="I115" i="7" s="1"/>
  <c r="I28" i="7"/>
  <c r="I116" i="7" s="1"/>
  <c r="I39" i="7"/>
  <c r="I117" i="7" s="1"/>
  <c r="I48" i="7"/>
  <c r="I118" i="7" s="1"/>
  <c r="I61" i="7"/>
  <c r="I119" i="7" s="1"/>
  <c r="I73" i="7"/>
  <c r="I120" i="7" s="1"/>
  <c r="I86" i="7"/>
  <c r="I121" i="7" s="1"/>
  <c r="I95" i="7"/>
  <c r="I122" i="7" s="1"/>
  <c r="I104" i="7"/>
  <c r="I123" i="7" s="1"/>
  <c r="I111" i="7"/>
  <c r="I124" i="7" s="1"/>
  <c r="H20" i="7"/>
  <c r="H115" i="7" s="1"/>
  <c r="H28" i="7"/>
  <c r="H116" i="7" s="1"/>
  <c r="H39" i="7"/>
  <c r="H117" i="7" s="1"/>
  <c r="H48" i="7"/>
  <c r="H118" i="7" s="1"/>
  <c r="H61" i="7"/>
  <c r="H119" i="7" s="1"/>
  <c r="H73" i="7"/>
  <c r="H120" i="7" s="1"/>
  <c r="H86" i="7"/>
  <c r="H121" i="7" s="1"/>
  <c r="H95" i="7"/>
  <c r="H122" i="7" s="1"/>
  <c r="H104" i="7"/>
  <c r="H123" i="7" s="1"/>
  <c r="H111" i="7"/>
  <c r="H124" i="7" s="1"/>
  <c r="C125" i="7"/>
  <c r="G116" i="7"/>
  <c r="G117" i="7" s="1"/>
  <c r="G118" i="7" s="1"/>
  <c r="G119" i="7" s="1"/>
  <c r="G120" i="7" s="1"/>
  <c r="G121" i="7" s="1"/>
  <c r="G122" i="7" s="1"/>
  <c r="G123" i="7" s="1"/>
  <c r="G124" i="7" s="1"/>
  <c r="P3" i="7"/>
  <c r="F4" i="6"/>
  <c r="F2" i="6"/>
  <c r="P2" i="6"/>
  <c r="P3" i="6"/>
  <c r="F3" i="6"/>
  <c r="M20" i="6"/>
  <c r="M117" i="6" s="1"/>
  <c r="M27" i="6"/>
  <c r="M118" i="6"/>
  <c r="M40" i="6"/>
  <c r="M119" i="6" s="1"/>
  <c r="M76" i="6"/>
  <c r="M122" i="6"/>
  <c r="M89" i="6"/>
  <c r="M123" i="6" s="1"/>
  <c r="M98" i="6"/>
  <c r="M124" i="6"/>
  <c r="M106" i="6"/>
  <c r="M125" i="6" s="1"/>
  <c r="M113" i="6"/>
  <c r="M126" i="6" s="1"/>
  <c r="M51" i="6"/>
  <c r="M120" i="6" s="1"/>
  <c r="M64" i="6"/>
  <c r="M121" i="6" s="1"/>
  <c r="D127" i="6"/>
  <c r="N20" i="6"/>
  <c r="N117" i="6" s="1"/>
  <c r="N27" i="6"/>
  <c r="N118" i="6" s="1"/>
  <c r="N40" i="6"/>
  <c r="N119" i="6" s="1"/>
  <c r="N76" i="6"/>
  <c r="N122" i="6" s="1"/>
  <c r="N89" i="6"/>
  <c r="N123" i="6" s="1"/>
  <c r="N98" i="6"/>
  <c r="N124" i="6" s="1"/>
  <c r="N106" i="6"/>
  <c r="N125" i="6" s="1"/>
  <c r="N113" i="6"/>
  <c r="N126" i="6" s="1"/>
  <c r="N51" i="6"/>
  <c r="N120" i="6" s="1"/>
  <c r="N64" i="6"/>
  <c r="N121" i="6" s="1"/>
  <c r="I113" i="6"/>
  <c r="I126" i="6" s="1"/>
  <c r="J113" i="6"/>
  <c r="J126" i="6"/>
  <c r="K113" i="6"/>
  <c r="K126" i="6" s="1"/>
  <c r="L113" i="6"/>
  <c r="L126" i="6" s="1"/>
  <c r="O113" i="6"/>
  <c r="O126" i="6" s="1"/>
  <c r="P113" i="6"/>
  <c r="P126" i="6" s="1"/>
  <c r="Q113" i="6"/>
  <c r="Q126" i="6" s="1"/>
  <c r="R113" i="6"/>
  <c r="R126" i="6" s="1"/>
  <c r="S113" i="6"/>
  <c r="S126" i="6" s="1"/>
  <c r="I64" i="6"/>
  <c r="J64" i="6"/>
  <c r="K64" i="6"/>
  <c r="L64" i="6"/>
  <c r="O64" i="6"/>
  <c r="P64" i="6"/>
  <c r="Q64" i="6"/>
  <c r="R64" i="6"/>
  <c r="S64" i="6"/>
  <c r="H64" i="6"/>
  <c r="I20" i="6"/>
  <c r="I117" i="6" s="1"/>
  <c r="J20" i="6"/>
  <c r="J117" i="6" s="1"/>
  <c r="K20" i="6"/>
  <c r="K117" i="6" s="1"/>
  <c r="L20" i="6"/>
  <c r="L117" i="6" s="1"/>
  <c r="O20" i="6"/>
  <c r="O117" i="6" s="1"/>
  <c r="P20" i="6"/>
  <c r="P117" i="6"/>
  <c r="Q20" i="6"/>
  <c r="Q117" i="6"/>
  <c r="R20" i="6"/>
  <c r="R117" i="6" s="1"/>
  <c r="S20" i="6"/>
  <c r="S117" i="6" s="1"/>
  <c r="I27" i="6"/>
  <c r="I118" i="6"/>
  <c r="J27" i="6"/>
  <c r="J118" i="6" s="1"/>
  <c r="K27" i="6"/>
  <c r="K118" i="6" s="1"/>
  <c r="L27" i="6"/>
  <c r="L118" i="6" s="1"/>
  <c r="O27" i="6"/>
  <c r="O118" i="6"/>
  <c r="P27" i="6"/>
  <c r="P118" i="6" s="1"/>
  <c r="Q27" i="6"/>
  <c r="Q118" i="6" s="1"/>
  <c r="R27" i="6"/>
  <c r="R118" i="6" s="1"/>
  <c r="S27" i="6"/>
  <c r="S118" i="6"/>
  <c r="I40" i="6"/>
  <c r="I119" i="6" s="1"/>
  <c r="J40" i="6"/>
  <c r="J119" i="6" s="1"/>
  <c r="K40" i="6"/>
  <c r="K119" i="6" s="1"/>
  <c r="L40" i="6"/>
  <c r="L119" i="6"/>
  <c r="O40" i="6"/>
  <c r="O119" i="6" s="1"/>
  <c r="P40" i="6"/>
  <c r="P119" i="6" s="1"/>
  <c r="Q40" i="6"/>
  <c r="Q119" i="6" s="1"/>
  <c r="R40" i="6"/>
  <c r="R119" i="6"/>
  <c r="S40" i="6"/>
  <c r="S119" i="6" s="1"/>
  <c r="I51" i="6"/>
  <c r="I120" i="6" s="1"/>
  <c r="J51" i="6"/>
  <c r="J120" i="6" s="1"/>
  <c r="K51" i="6"/>
  <c r="K120" i="6"/>
  <c r="L51" i="6"/>
  <c r="L120" i="6" s="1"/>
  <c r="O51" i="6"/>
  <c r="O120" i="6" s="1"/>
  <c r="P51" i="6"/>
  <c r="P120" i="6" s="1"/>
  <c r="Q51" i="6"/>
  <c r="Q120" i="6" s="1"/>
  <c r="R51" i="6"/>
  <c r="R120" i="6" s="1"/>
  <c r="S51" i="6"/>
  <c r="S120" i="6" s="1"/>
  <c r="I121" i="6"/>
  <c r="J121" i="6"/>
  <c r="K121" i="6"/>
  <c r="L121" i="6"/>
  <c r="O121" i="6"/>
  <c r="P121" i="6"/>
  <c r="Q121" i="6"/>
  <c r="R121" i="6"/>
  <c r="S121" i="6"/>
  <c r="I76" i="6"/>
  <c r="I122" i="6" s="1"/>
  <c r="J76" i="6"/>
  <c r="J122" i="6" s="1"/>
  <c r="K76" i="6"/>
  <c r="K122" i="6" s="1"/>
  <c r="L76" i="6"/>
  <c r="L122" i="6"/>
  <c r="O76" i="6"/>
  <c r="O122" i="6" s="1"/>
  <c r="P76" i="6"/>
  <c r="P122" i="6" s="1"/>
  <c r="Q76" i="6"/>
  <c r="Q122" i="6" s="1"/>
  <c r="R76" i="6"/>
  <c r="R122" i="6"/>
  <c r="S76" i="6"/>
  <c r="S122" i="6" s="1"/>
  <c r="I89" i="6"/>
  <c r="I123" i="6" s="1"/>
  <c r="J89" i="6"/>
  <c r="J123" i="6" s="1"/>
  <c r="K89" i="6"/>
  <c r="K123" i="6"/>
  <c r="L89" i="6"/>
  <c r="L123" i="6" s="1"/>
  <c r="O89" i="6"/>
  <c r="O123" i="6" s="1"/>
  <c r="P89" i="6"/>
  <c r="P123" i="6" s="1"/>
  <c r="Q89" i="6"/>
  <c r="Q123" i="6"/>
  <c r="R89" i="6"/>
  <c r="R123" i="6" s="1"/>
  <c r="S89" i="6"/>
  <c r="S123" i="6" s="1"/>
  <c r="I98" i="6"/>
  <c r="I124" i="6" s="1"/>
  <c r="J98" i="6"/>
  <c r="J124" i="6"/>
  <c r="K98" i="6"/>
  <c r="K124" i="6" s="1"/>
  <c r="L98" i="6"/>
  <c r="L124" i="6" s="1"/>
  <c r="O98" i="6"/>
  <c r="O124" i="6" s="1"/>
  <c r="P98" i="6"/>
  <c r="P124" i="6"/>
  <c r="Q98" i="6"/>
  <c r="Q124" i="6" s="1"/>
  <c r="R98" i="6"/>
  <c r="R124" i="6" s="1"/>
  <c r="S98" i="6"/>
  <c r="S124" i="6" s="1"/>
  <c r="I106" i="6"/>
  <c r="I125" i="6"/>
  <c r="J106" i="6"/>
  <c r="J125" i="6" s="1"/>
  <c r="K106" i="6"/>
  <c r="K125" i="6" s="1"/>
  <c r="L106" i="6"/>
  <c r="L125" i="6" s="1"/>
  <c r="O106" i="6"/>
  <c r="O125" i="6"/>
  <c r="P106" i="6"/>
  <c r="P125" i="6" s="1"/>
  <c r="Q106" i="6"/>
  <c r="Q125" i="6" s="1"/>
  <c r="R106" i="6"/>
  <c r="R125" i="6" s="1"/>
  <c r="S106" i="6"/>
  <c r="S125" i="6"/>
  <c r="H106" i="6"/>
  <c r="H125" i="6" s="1"/>
  <c r="H98" i="6"/>
  <c r="H124" i="6" s="1"/>
  <c r="H89" i="6"/>
  <c r="H123" i="6" s="1"/>
  <c r="H76" i="6"/>
  <c r="H122" i="6"/>
  <c r="H121" i="6"/>
  <c r="H51" i="6"/>
  <c r="H120" i="6" s="1"/>
  <c r="H40" i="6"/>
  <c r="H119" i="6" s="1"/>
  <c r="H27" i="6"/>
  <c r="H118" i="6" s="1"/>
  <c r="H20" i="6"/>
  <c r="H117" i="6" s="1"/>
  <c r="H113" i="6"/>
  <c r="H126" i="6" s="1"/>
  <c r="D24" i="2"/>
  <c r="D25" i="4"/>
  <c r="D12" i="4"/>
  <c r="F12" i="4"/>
  <c r="J12" i="4"/>
  <c r="L12" i="4"/>
  <c r="L22" i="4" s="1"/>
  <c r="N12" i="4"/>
  <c r="P12" i="4"/>
  <c r="AV12" i="4" s="1"/>
  <c r="R12" i="4"/>
  <c r="AX12" i="4" s="1"/>
  <c r="T12" i="4"/>
  <c r="V12" i="4"/>
  <c r="X12" i="4"/>
  <c r="Z12" i="4"/>
  <c r="BF12" i="4" s="1"/>
  <c r="D13" i="4"/>
  <c r="D22" i="4" s="1"/>
  <c r="F13" i="4"/>
  <c r="H13" i="4"/>
  <c r="AN13" i="4" s="1"/>
  <c r="J13" i="4"/>
  <c r="AP13" i="4" s="1"/>
  <c r="L13" i="4"/>
  <c r="N13" i="4"/>
  <c r="P13" i="4"/>
  <c r="R13" i="4"/>
  <c r="T13" i="4"/>
  <c r="T22" i="4" s="1"/>
  <c r="V13" i="4"/>
  <c r="BB13" i="4" s="1"/>
  <c r="X13" i="4"/>
  <c r="BD13" i="4" s="1"/>
  <c r="Z13" i="4"/>
  <c r="D14" i="4"/>
  <c r="AJ14" i="4" s="1"/>
  <c r="F14" i="4"/>
  <c r="H14" i="4"/>
  <c r="J14" i="4"/>
  <c r="L14" i="4"/>
  <c r="AR14" i="4" s="1"/>
  <c r="N14" i="4"/>
  <c r="P14" i="4"/>
  <c r="AV14" i="4" s="1"/>
  <c r="R14" i="4"/>
  <c r="T14" i="4"/>
  <c r="AZ14" i="4" s="1"/>
  <c r="V14" i="4"/>
  <c r="BB14" i="4" s="1"/>
  <c r="X14" i="4"/>
  <c r="Z14" i="4"/>
  <c r="D15" i="4"/>
  <c r="F15" i="4"/>
  <c r="AL15" i="4" s="1"/>
  <c r="H15" i="4"/>
  <c r="AN15" i="4" s="1"/>
  <c r="J15" i="4"/>
  <c r="L15" i="4"/>
  <c r="N15" i="4"/>
  <c r="P15" i="4"/>
  <c r="R15" i="4"/>
  <c r="T15" i="4"/>
  <c r="AZ15" i="4" s="1"/>
  <c r="V15" i="4"/>
  <c r="X15" i="4"/>
  <c r="BD15" i="4" s="1"/>
  <c r="Z15" i="4"/>
  <c r="D16" i="4"/>
  <c r="F16" i="4"/>
  <c r="H16" i="4"/>
  <c r="J16" i="4"/>
  <c r="L16" i="4"/>
  <c r="N16" i="4"/>
  <c r="AT16" i="4" s="1"/>
  <c r="P16" i="4"/>
  <c r="AV16" i="4" s="1"/>
  <c r="R16" i="4"/>
  <c r="AX16" i="4" s="1"/>
  <c r="T16" i="4"/>
  <c r="V16" i="4"/>
  <c r="BB16" i="4" s="1"/>
  <c r="X16" i="4"/>
  <c r="Z16" i="4"/>
  <c r="BF16" i="4" s="1"/>
  <c r="D17" i="4"/>
  <c r="F17" i="4"/>
  <c r="AL17" i="4" s="1"/>
  <c r="H17" i="4"/>
  <c r="AN17" i="4" s="1"/>
  <c r="J17" i="4"/>
  <c r="AP17" i="4" s="1"/>
  <c r="L17" i="4"/>
  <c r="N17" i="4"/>
  <c r="AT17" i="4" s="1"/>
  <c r="P17" i="4"/>
  <c r="R17" i="4"/>
  <c r="T17" i="4"/>
  <c r="AZ17" i="4" s="1"/>
  <c r="V17" i="4"/>
  <c r="BB17" i="4" s="1"/>
  <c r="X17" i="4"/>
  <c r="BD17" i="4" s="1"/>
  <c r="Z17" i="4"/>
  <c r="D18" i="4"/>
  <c r="F18" i="4"/>
  <c r="H18" i="4"/>
  <c r="J18" i="4"/>
  <c r="L18" i="4"/>
  <c r="AR18" i="4" s="1"/>
  <c r="N18" i="4"/>
  <c r="P18" i="4"/>
  <c r="R18" i="4"/>
  <c r="T18" i="4"/>
  <c r="AZ18" i="4" s="1"/>
  <c r="V18" i="4"/>
  <c r="BB18" i="4" s="1"/>
  <c r="X18" i="4"/>
  <c r="Z18" i="4"/>
  <c r="D19" i="4"/>
  <c r="F19" i="4"/>
  <c r="AL19" i="4" s="1"/>
  <c r="H19" i="4"/>
  <c r="AN19" i="4" s="1"/>
  <c r="J19" i="4"/>
  <c r="L19" i="4"/>
  <c r="N19" i="4"/>
  <c r="AT19" i="4" s="1"/>
  <c r="P19" i="4"/>
  <c r="R19" i="4"/>
  <c r="T19" i="4"/>
  <c r="AZ19" i="4" s="1"/>
  <c r="V19" i="4"/>
  <c r="X19" i="4"/>
  <c r="BD19" i="4" s="1"/>
  <c r="Z19" i="4"/>
  <c r="D20" i="4"/>
  <c r="F20" i="4"/>
  <c r="AL20" i="4" s="1"/>
  <c r="H20" i="4"/>
  <c r="J20" i="4"/>
  <c r="L20" i="4"/>
  <c r="AR20" i="4" s="1"/>
  <c r="N20" i="4"/>
  <c r="AT20" i="4" s="1"/>
  <c r="P20" i="4"/>
  <c r="AV20" i="4" s="1"/>
  <c r="R20" i="4"/>
  <c r="AX20" i="4" s="1"/>
  <c r="T20" i="4"/>
  <c r="V20" i="4"/>
  <c r="BB20" i="4" s="1"/>
  <c r="X20" i="4"/>
  <c r="Z20" i="4"/>
  <c r="BF20" i="4" s="1"/>
  <c r="Z11" i="4"/>
  <c r="Z22" i="4" s="1"/>
  <c r="X11" i="4"/>
  <c r="V11" i="4"/>
  <c r="W23" i="4" s="1"/>
  <c r="T11" i="4"/>
  <c r="R11" i="4"/>
  <c r="R22" i="4" s="1"/>
  <c r="P11" i="4"/>
  <c r="N11" i="4"/>
  <c r="L11" i="4"/>
  <c r="J11" i="4"/>
  <c r="AP11" i="4" s="1"/>
  <c r="H11" i="4"/>
  <c r="AN11" i="4" s="1"/>
  <c r="F11" i="4"/>
  <c r="AL11" i="4" s="1"/>
  <c r="D11" i="4"/>
  <c r="D5" i="4"/>
  <c r="R2" i="4"/>
  <c r="R2" i="5"/>
  <c r="D5" i="5"/>
  <c r="G2" i="4"/>
  <c r="B26" i="2"/>
  <c r="O21" i="2"/>
  <c r="O22" i="2"/>
  <c r="N21" i="2"/>
  <c r="N22" i="2"/>
  <c r="M21" i="2"/>
  <c r="M22" i="2"/>
  <c r="L21" i="2"/>
  <c r="L22" i="2"/>
  <c r="K21" i="2"/>
  <c r="K22" i="2"/>
  <c r="J21" i="2"/>
  <c r="J22" i="2"/>
  <c r="I21" i="2"/>
  <c r="I22" i="2"/>
  <c r="H21" i="2"/>
  <c r="H22" i="2" s="1"/>
  <c r="G21" i="2"/>
  <c r="G22" i="2" s="1"/>
  <c r="F21" i="2"/>
  <c r="F22" i="2" s="1"/>
  <c r="E21" i="2"/>
  <c r="E22" i="2" s="1"/>
  <c r="D21" i="2"/>
  <c r="D22" i="2" s="1"/>
  <c r="C5" i="2"/>
  <c r="B27" i="4"/>
  <c r="D24" i="3"/>
  <c r="D25" i="5" s="1"/>
  <c r="BF11" i="4"/>
  <c r="BF13" i="4"/>
  <c r="BF14" i="4"/>
  <c r="BF15" i="4"/>
  <c r="BF17" i="4"/>
  <c r="BF18" i="4"/>
  <c r="BF19" i="4"/>
  <c r="BD12" i="4"/>
  <c r="BD14" i="4"/>
  <c r="BD16" i="4"/>
  <c r="BD18" i="4"/>
  <c r="BD20" i="4"/>
  <c r="BB15" i="4"/>
  <c r="BB19" i="4"/>
  <c r="AZ11" i="4"/>
  <c r="AZ12" i="4"/>
  <c r="AZ16" i="4"/>
  <c r="AZ20" i="4"/>
  <c r="AX11" i="4"/>
  <c r="AX13" i="4"/>
  <c r="AX14" i="4"/>
  <c r="AX15" i="4"/>
  <c r="AX17" i="4"/>
  <c r="AX18" i="4"/>
  <c r="AX19" i="4"/>
  <c r="S23" i="4"/>
  <c r="AV13" i="4"/>
  <c r="AV15" i="4"/>
  <c r="AV17" i="4"/>
  <c r="AV18" i="4"/>
  <c r="AV19" i="4"/>
  <c r="AT11" i="4"/>
  <c r="AT13" i="4"/>
  <c r="AT14" i="4"/>
  <c r="AT15" i="4"/>
  <c r="AT18" i="4"/>
  <c r="O23" i="4"/>
  <c r="AR11" i="4"/>
  <c r="AR13" i="4"/>
  <c r="AR15" i="4"/>
  <c r="AR16" i="4"/>
  <c r="AR17" i="4"/>
  <c r="AR19" i="4"/>
  <c r="AP12" i="4"/>
  <c r="AP14" i="4"/>
  <c r="AP15" i="4"/>
  <c r="AP16" i="4"/>
  <c r="AP18" i="4"/>
  <c r="AP19" i="4"/>
  <c r="AP20" i="4"/>
  <c r="AN12" i="4"/>
  <c r="AN14" i="4"/>
  <c r="AN16" i="4"/>
  <c r="AN18" i="4"/>
  <c r="AN20" i="4"/>
  <c r="AL12" i="4"/>
  <c r="AL13" i="4"/>
  <c r="AL14" i="4"/>
  <c r="AL16" i="4"/>
  <c r="AL18" i="4"/>
  <c r="AJ11" i="4"/>
  <c r="AJ12" i="4"/>
  <c r="AJ15" i="4"/>
  <c r="AJ16" i="4"/>
  <c r="AJ17" i="4"/>
  <c r="AJ18" i="4"/>
  <c r="AJ19" i="4"/>
  <c r="AJ20" i="4"/>
  <c r="BA22" i="4"/>
  <c r="AY22" i="4"/>
  <c r="AW22" i="4"/>
  <c r="AU22" i="4"/>
  <c r="AS22" i="4"/>
  <c r="AQ22" i="4"/>
  <c r="AO22" i="4"/>
  <c r="AM22" i="4"/>
  <c r="AK22" i="4"/>
  <c r="B20" i="4"/>
  <c r="B19" i="4"/>
  <c r="B18" i="4"/>
  <c r="B17" i="4"/>
  <c r="B16" i="4"/>
  <c r="B15" i="4"/>
  <c r="B14" i="4"/>
  <c r="B13" i="4"/>
  <c r="B12" i="4"/>
  <c r="B11" i="4"/>
  <c r="Z11" i="5"/>
  <c r="Z12" i="5"/>
  <c r="BF12" i="5" s="1"/>
  <c r="Z13" i="5"/>
  <c r="BF13" i="5"/>
  <c r="Z14" i="5"/>
  <c r="BF14" i="5" s="1"/>
  <c r="Z15" i="5"/>
  <c r="BF15" i="5" s="1"/>
  <c r="Z16" i="5"/>
  <c r="BF16" i="5" s="1"/>
  <c r="Z17" i="5"/>
  <c r="BF17" i="5"/>
  <c r="Z18" i="5"/>
  <c r="BF18" i="5" s="1"/>
  <c r="Z19" i="5"/>
  <c r="BF19" i="5" s="1"/>
  <c r="Z20" i="5"/>
  <c r="BF20" i="5" s="1"/>
  <c r="X11" i="5"/>
  <c r="BD11" i="5" s="1"/>
  <c r="X12" i="5"/>
  <c r="BD12" i="5" s="1"/>
  <c r="X13" i="5"/>
  <c r="BD13" i="5" s="1"/>
  <c r="X14" i="5"/>
  <c r="BD14" i="5"/>
  <c r="X15" i="5"/>
  <c r="BD15" i="5" s="1"/>
  <c r="X16" i="5"/>
  <c r="BD16" i="5" s="1"/>
  <c r="X17" i="5"/>
  <c r="BD17" i="5" s="1"/>
  <c r="X18" i="5"/>
  <c r="BD18" i="5" s="1"/>
  <c r="X19" i="5"/>
  <c r="BD19" i="5" s="1"/>
  <c r="X20" i="5"/>
  <c r="BD20" i="5" s="1"/>
  <c r="V11" i="5"/>
  <c r="BB11" i="5" s="1"/>
  <c r="V12" i="5"/>
  <c r="BB12" i="5" s="1"/>
  <c r="V13" i="5"/>
  <c r="BB13" i="5" s="1"/>
  <c r="V14" i="5"/>
  <c r="BB14" i="5" s="1"/>
  <c r="V15" i="5"/>
  <c r="BB15" i="5"/>
  <c r="V16" i="5"/>
  <c r="BB16" i="5" s="1"/>
  <c r="V17" i="5"/>
  <c r="BB17" i="5" s="1"/>
  <c r="V18" i="5"/>
  <c r="BB18" i="5" s="1"/>
  <c r="V19" i="5"/>
  <c r="BB19" i="5"/>
  <c r="V20" i="5"/>
  <c r="BB20" i="5" s="1"/>
  <c r="T11" i="5"/>
  <c r="T12" i="5"/>
  <c r="AZ12" i="5" s="1"/>
  <c r="T13" i="5"/>
  <c r="AZ13" i="5" s="1"/>
  <c r="T14" i="5"/>
  <c r="AZ14" i="5" s="1"/>
  <c r="T15" i="5"/>
  <c r="AZ15" i="5" s="1"/>
  <c r="T16" i="5"/>
  <c r="AZ16" i="5" s="1"/>
  <c r="T17" i="5"/>
  <c r="AZ17" i="5" s="1"/>
  <c r="T18" i="5"/>
  <c r="AZ18" i="5" s="1"/>
  <c r="T19" i="5"/>
  <c r="AZ19" i="5" s="1"/>
  <c r="T20" i="5"/>
  <c r="AZ20" i="5" s="1"/>
  <c r="R11" i="5"/>
  <c r="AX11" i="5" s="1"/>
  <c r="R12" i="5"/>
  <c r="AX12" i="5" s="1"/>
  <c r="R13" i="5"/>
  <c r="AX13" i="5"/>
  <c r="R14" i="5"/>
  <c r="AX14" i="5" s="1"/>
  <c r="R15" i="5"/>
  <c r="AX15" i="5" s="1"/>
  <c r="R16" i="5"/>
  <c r="AX16" i="5" s="1"/>
  <c r="R17" i="5"/>
  <c r="AX17" i="5"/>
  <c r="R18" i="5"/>
  <c r="AX18" i="5" s="1"/>
  <c r="R19" i="5"/>
  <c r="AX19" i="5" s="1"/>
  <c r="R20" i="5"/>
  <c r="AX20" i="5" s="1"/>
  <c r="P18" i="5"/>
  <c r="AV18" i="5" s="1"/>
  <c r="P11" i="5"/>
  <c r="AV11" i="5" s="1"/>
  <c r="P12" i="5"/>
  <c r="AV12" i="5" s="1"/>
  <c r="P13" i="5"/>
  <c r="AV13" i="5" s="1"/>
  <c r="P14" i="5"/>
  <c r="AV14" i="5" s="1"/>
  <c r="P15" i="5"/>
  <c r="AV15" i="5" s="1"/>
  <c r="P16" i="5"/>
  <c r="AV16" i="5" s="1"/>
  <c r="P17" i="5"/>
  <c r="AV17" i="5" s="1"/>
  <c r="P19" i="5"/>
  <c r="AV19" i="5" s="1"/>
  <c r="P20" i="5"/>
  <c r="AV20" i="5" s="1"/>
  <c r="N11" i="5"/>
  <c r="AT11" i="5" s="1"/>
  <c r="N12" i="5"/>
  <c r="AT12" i="5" s="1"/>
  <c r="N13" i="5"/>
  <c r="AT13" i="5" s="1"/>
  <c r="N14" i="5"/>
  <c r="AT14" i="5" s="1"/>
  <c r="N15" i="5"/>
  <c r="AT15" i="5" s="1"/>
  <c r="N16" i="5"/>
  <c r="AT16" i="5" s="1"/>
  <c r="N17" i="5"/>
  <c r="AT17" i="5" s="1"/>
  <c r="N18" i="5"/>
  <c r="AT18" i="5" s="1"/>
  <c r="N19" i="5"/>
  <c r="AT19" i="5" s="1"/>
  <c r="N20" i="5"/>
  <c r="AT20" i="5" s="1"/>
  <c r="L11" i="5"/>
  <c r="L12" i="5"/>
  <c r="AR12" i="5" s="1"/>
  <c r="L13" i="5"/>
  <c r="AR13" i="5" s="1"/>
  <c r="L14" i="5"/>
  <c r="AR14" i="5" s="1"/>
  <c r="L15" i="5"/>
  <c r="AR15" i="5" s="1"/>
  <c r="L16" i="5"/>
  <c r="AR16" i="5" s="1"/>
  <c r="L17" i="5"/>
  <c r="AR17" i="5" s="1"/>
  <c r="L18" i="5"/>
  <c r="AR18" i="5" s="1"/>
  <c r="L19" i="5"/>
  <c r="AR19" i="5" s="1"/>
  <c r="L20" i="5"/>
  <c r="AR20" i="5" s="1"/>
  <c r="J11" i="5"/>
  <c r="J12" i="5"/>
  <c r="AP12" i="5" s="1"/>
  <c r="J13" i="5"/>
  <c r="AP13" i="5" s="1"/>
  <c r="J14" i="5"/>
  <c r="AP14" i="5" s="1"/>
  <c r="J15" i="5"/>
  <c r="AP15" i="5" s="1"/>
  <c r="J16" i="5"/>
  <c r="AP16" i="5" s="1"/>
  <c r="J17" i="5"/>
  <c r="AP17" i="5"/>
  <c r="J18" i="5"/>
  <c r="AP18" i="5" s="1"/>
  <c r="J19" i="5"/>
  <c r="AP19" i="5" s="1"/>
  <c r="J20" i="5"/>
  <c r="AP20" i="5" s="1"/>
  <c r="H11" i="5"/>
  <c r="AN11" i="5" s="1"/>
  <c r="H12" i="5"/>
  <c r="AN12" i="5" s="1"/>
  <c r="H13" i="5"/>
  <c r="AN13" i="5" s="1"/>
  <c r="H14" i="5"/>
  <c r="AN14" i="5" s="1"/>
  <c r="H15" i="5"/>
  <c r="AN15" i="5" s="1"/>
  <c r="H16" i="5"/>
  <c r="AN16" i="5" s="1"/>
  <c r="H17" i="5"/>
  <c r="AN17" i="5" s="1"/>
  <c r="H18" i="5"/>
  <c r="AN18" i="5"/>
  <c r="H19" i="5"/>
  <c r="AN19" i="5" s="1"/>
  <c r="H20" i="5"/>
  <c r="AN20" i="5" s="1"/>
  <c r="AL11" i="5"/>
  <c r="AL12" i="5"/>
  <c r="AL13" i="5"/>
  <c r="F14" i="5"/>
  <c r="AL14" i="5" s="1"/>
  <c r="F15" i="5"/>
  <c r="AL15" i="5" s="1"/>
  <c r="F16" i="5"/>
  <c r="AL16" i="5" s="1"/>
  <c r="F17" i="5"/>
  <c r="AL17" i="5" s="1"/>
  <c r="F18" i="5"/>
  <c r="AL18" i="5" s="1"/>
  <c r="F19" i="5"/>
  <c r="AL19" i="5"/>
  <c r="F20" i="5"/>
  <c r="AL20" i="5" s="1"/>
  <c r="D19" i="5"/>
  <c r="AJ19" i="5" s="1"/>
  <c r="AJ11" i="5"/>
  <c r="D12" i="5"/>
  <c r="AJ12" i="5" s="1"/>
  <c r="D13" i="5"/>
  <c r="AJ13" i="5" s="1"/>
  <c r="D14" i="5"/>
  <c r="AJ14" i="5" s="1"/>
  <c r="D15" i="5"/>
  <c r="AJ15" i="5"/>
  <c r="D16" i="5"/>
  <c r="AJ16" i="5" s="1"/>
  <c r="D17" i="5"/>
  <c r="AJ17" i="5" s="1"/>
  <c r="D18" i="5"/>
  <c r="AJ18" i="5" s="1"/>
  <c r="D20" i="5"/>
  <c r="AJ20" i="5" s="1"/>
  <c r="B12" i="5"/>
  <c r="B13" i="5"/>
  <c r="B14" i="5"/>
  <c r="B15" i="5"/>
  <c r="B16" i="5"/>
  <c r="B17" i="5"/>
  <c r="B18" i="5"/>
  <c r="B19" i="5"/>
  <c r="B20" i="5"/>
  <c r="B11" i="5"/>
  <c r="C5" i="3"/>
  <c r="AK22" i="5"/>
  <c r="AM22" i="5"/>
  <c r="AO22" i="5"/>
  <c r="AQ22" i="5"/>
  <c r="AS22" i="5"/>
  <c r="AU22" i="5"/>
  <c r="AW22" i="5"/>
  <c r="AY22" i="5"/>
  <c r="BA22" i="5"/>
  <c r="B27" i="5"/>
  <c r="E21" i="3"/>
  <c r="E22" i="3" s="1"/>
  <c r="F21" i="3"/>
  <c r="F22" i="3" s="1"/>
  <c r="G21" i="3"/>
  <c r="G22" i="3" s="1"/>
  <c r="H21" i="3"/>
  <c r="H22" i="3" s="1"/>
  <c r="I21" i="3"/>
  <c r="I22" i="3" s="1"/>
  <c r="J21" i="3"/>
  <c r="J22" i="3"/>
  <c r="K21" i="3"/>
  <c r="K22" i="3"/>
  <c r="L21" i="3"/>
  <c r="L22" i="3"/>
  <c r="M21" i="3"/>
  <c r="M22" i="3"/>
  <c r="N21" i="3"/>
  <c r="N22" i="3"/>
  <c r="O21" i="3"/>
  <c r="O22" i="3"/>
  <c r="D21" i="3"/>
  <c r="D22" i="3"/>
  <c r="C127" i="6"/>
  <c r="C130" i="6"/>
  <c r="B26" i="3"/>
  <c r="G118" i="6"/>
  <c r="G119" i="6" s="1"/>
  <c r="G120" i="6" s="1"/>
  <c r="G121" i="6" s="1"/>
  <c r="G122" i="6" s="1"/>
  <c r="G123" i="6" s="1"/>
  <c r="G124" i="6" s="1"/>
  <c r="G125" i="6" s="1"/>
  <c r="G126" i="6" s="1"/>
  <c r="I127" i="6" l="1"/>
  <c r="I128" i="6" s="1"/>
  <c r="J127" i="6"/>
  <c r="M104" i="8"/>
  <c r="P127" i="6"/>
  <c r="S127" i="6"/>
  <c r="S128" i="6" s="1"/>
  <c r="S104" i="8"/>
  <c r="BB11" i="4"/>
  <c r="O127" i="6"/>
  <c r="O128" i="6" s="1"/>
  <c r="N104" i="8"/>
  <c r="O104" i="8"/>
  <c r="N127" i="6"/>
  <c r="D22" i="5"/>
  <c r="AJ13" i="4"/>
  <c r="AJ22" i="4" s="1"/>
  <c r="E22" i="4" s="1"/>
  <c r="E23" i="4" s="1"/>
  <c r="AZ13" i="4"/>
  <c r="AA23" i="4"/>
  <c r="AZ22" i="4"/>
  <c r="U22" i="4" s="1"/>
  <c r="P104" i="8"/>
  <c r="J22" i="4"/>
  <c r="AR12" i="4"/>
  <c r="AR22" i="4" s="1"/>
  <c r="M22" i="4" s="1"/>
  <c r="P22" i="4"/>
  <c r="H127" i="6"/>
  <c r="H104" i="8"/>
  <c r="AL22" i="4"/>
  <c r="G22" i="4" s="1"/>
  <c r="G23" i="4" s="1"/>
  <c r="BD22" i="5"/>
  <c r="Y22" i="5" s="1"/>
  <c r="S23" i="5"/>
  <c r="T22" i="5"/>
  <c r="AN22" i="5"/>
  <c r="I22" i="5" s="1"/>
  <c r="I23" i="5" s="1"/>
  <c r="H22" i="5"/>
  <c r="AN22" i="4"/>
  <c r="I22" i="4" s="1"/>
  <c r="J128" i="6"/>
  <c r="M105" i="8"/>
  <c r="N105" i="8"/>
  <c r="O105" i="8"/>
  <c r="S105" i="8"/>
  <c r="H128" i="6"/>
  <c r="H105" i="8"/>
  <c r="P128" i="6"/>
  <c r="N128" i="6"/>
  <c r="P105" i="8"/>
  <c r="M127" i="6"/>
  <c r="M128" i="6" s="1"/>
  <c r="AJ22" i="5"/>
  <c r="E22" i="5" s="1"/>
  <c r="E23" i="5" s="1"/>
  <c r="AL22" i="5"/>
  <c r="G22" i="5" s="1"/>
  <c r="G23" i="5" s="1"/>
  <c r="AT22" i="5"/>
  <c r="O22" i="5" s="1"/>
  <c r="O23" i="5" s="1"/>
  <c r="AV22" i="5"/>
  <c r="Q22" i="5" s="1"/>
  <c r="Q23" i="5" s="1"/>
  <c r="BB22" i="5"/>
  <c r="W22" i="5" s="1"/>
  <c r="AX22" i="5"/>
  <c r="S22" i="5" s="1"/>
  <c r="J22" i="5"/>
  <c r="AR11" i="5"/>
  <c r="AR22" i="5" s="1"/>
  <c r="M22" i="5" s="1"/>
  <c r="M23" i="5" s="1"/>
  <c r="K104" i="8"/>
  <c r="K105" i="8" s="1"/>
  <c r="P22" i="5"/>
  <c r="F22" i="5"/>
  <c r="W23" i="5"/>
  <c r="H22" i="4"/>
  <c r="I104" i="8"/>
  <c r="I105" i="8" s="1"/>
  <c r="Q104" i="8"/>
  <c r="Q105" i="8" s="1"/>
  <c r="R22" i="5"/>
  <c r="AZ11" i="5"/>
  <c r="AZ22" i="5" s="1"/>
  <c r="U22" i="5" s="1"/>
  <c r="U23" i="5"/>
  <c r="BF22" i="4"/>
  <c r="AA22" i="4" s="1"/>
  <c r="I23" i="4"/>
  <c r="AV11" i="4"/>
  <c r="AV22" i="4" s="1"/>
  <c r="Q22" i="4" s="1"/>
  <c r="Q23" i="4"/>
  <c r="BD11" i="4"/>
  <c r="BD22" i="4" s="1"/>
  <c r="Y22" i="4" s="1"/>
  <c r="Y23" i="4"/>
  <c r="BB12" i="4"/>
  <c r="BB22" i="4" s="1"/>
  <c r="W22" i="4" s="1"/>
  <c r="V22" i="4"/>
  <c r="AT12" i="4"/>
  <c r="AT22" i="4" s="1"/>
  <c r="O22" i="4" s="1"/>
  <c r="N22" i="4"/>
  <c r="F22" i="4"/>
  <c r="R127" i="6"/>
  <c r="R128" i="6" s="1"/>
  <c r="L127" i="6"/>
  <c r="L128" i="6" s="1"/>
  <c r="Q127" i="6"/>
  <c r="Q128" i="6" s="1"/>
  <c r="K127" i="6"/>
  <c r="K128" i="6" s="1"/>
  <c r="Z22" i="5"/>
  <c r="X22" i="5"/>
  <c r="N22" i="5"/>
  <c r="Y23" i="5"/>
  <c r="V22" i="5"/>
  <c r="L22" i="5"/>
  <c r="AA23" i="5"/>
  <c r="AP11" i="5"/>
  <c r="AP22" i="5" s="1"/>
  <c r="K22" i="5" s="1"/>
  <c r="K23" i="5" s="1"/>
  <c r="BF11" i="5"/>
  <c r="BF22" i="5" s="1"/>
  <c r="AA22" i="5" s="1"/>
  <c r="AP22" i="4"/>
  <c r="K22" i="4" s="1"/>
  <c r="K23" i="4" s="1"/>
  <c r="AX22" i="4"/>
  <c r="S22" i="4" s="1"/>
  <c r="X22" i="4"/>
  <c r="U23" i="4"/>
  <c r="J104" i="8"/>
  <c r="J105" i="8" s="1"/>
  <c r="L104" i="8"/>
  <c r="L105" i="8" s="1"/>
  <c r="R104" i="8"/>
  <c r="R105" i="8" s="1"/>
  <c r="M23" i="4"/>
  <c r="Q125" i="7"/>
  <c r="Q126" i="7" s="1"/>
  <c r="J125" i="7"/>
  <c r="J126" i="7" s="1"/>
  <c r="M125" i="7"/>
  <c r="M126" i="7" s="1"/>
  <c r="H125" i="7"/>
  <c r="H126" i="7" s="1"/>
  <c r="K125" i="7"/>
  <c r="K126" i="7" s="1"/>
  <c r="L125" i="7"/>
  <c r="L126" i="7" s="1"/>
  <c r="O125" i="7"/>
  <c r="O126" i="7" s="1"/>
  <c r="P125" i="7"/>
  <c r="P126" i="7" s="1"/>
  <c r="I125" i="7"/>
  <c r="I126" i="7" s="1"/>
  <c r="N125" i="7"/>
  <c r="N126" i="7" s="1"/>
  <c r="R125" i="7"/>
  <c r="R126" i="7" s="1"/>
  <c r="S125" i="7"/>
  <c r="S126" i="7" s="1"/>
</calcChain>
</file>

<file path=xl/sharedStrings.xml><?xml version="1.0" encoding="utf-8"?>
<sst xmlns="http://schemas.openxmlformats.org/spreadsheetml/2006/main" count="1707" uniqueCount="445">
  <si>
    <t>Project ID (from application)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</si>
  <si>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</si>
  <si>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</si>
  <si>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</si>
  <si>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</si>
  <si>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</si>
  <si>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</si>
  <si>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</si>
  <si>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</si>
  <si>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</si>
  <si>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</si>
  <si>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#</t>
  </si>
  <si>
    <t>&lt;10%</t>
  </si>
  <si>
    <t>10-40%</t>
  </si>
  <si>
    <t>40-75%</t>
  </si>
  <si>
    <t>Usually assured</t>
  </si>
  <si>
    <t>6+</t>
  </si>
  <si>
    <t>20+</t>
  </si>
  <si>
    <t>50-75%</t>
  </si>
  <si>
    <t>75-90%</t>
  </si>
  <si>
    <t>90-100%</t>
  </si>
  <si>
    <t>0-50%</t>
  </si>
  <si>
    <t>0-25%</t>
  </si>
  <si>
    <t>25-50%</t>
  </si>
  <si>
    <t>75-100%</t>
  </si>
  <si>
    <t>10+</t>
  </si>
  <si>
    <t>5+</t>
  </si>
  <si>
    <t>3-5</t>
  </si>
  <si>
    <t>2-3</t>
  </si>
  <si>
    <t>4-5</t>
  </si>
  <si>
    <t>1-4</t>
  </si>
  <si>
    <t>5-10</t>
  </si>
  <si>
    <t>11-20</t>
  </si>
  <si>
    <t>1-3</t>
  </si>
  <si>
    <t>4-6</t>
  </si>
  <si>
    <t>7-9</t>
  </si>
  <si>
    <t>3-4</t>
  </si>
  <si>
    <t>1-2</t>
  </si>
  <si>
    <t>K</t>
  </si>
  <si>
    <t>L</t>
  </si>
  <si>
    <t>Josiah C. Carberry</t>
  </si>
  <si>
    <t>4.5.2 Requirements and objectives
4.5.3 Scope
4.5.13 Change and transformation
4.5.14 Select and balance</t>
  </si>
  <si>
    <t>4.5.4 Time
4.5.5 Organisation and information
4.5.6 Quality
4.5.10 Plan and control</t>
  </si>
  <si>
    <t>5.5.2 Benefits and objectives
5.5.3 Scope
5.5.13 Change and transformation
5.5.14 Select and balance</t>
  </si>
  <si>
    <t>6.5.2 Benefits
6.5.3 Scope
6.5.13 Change and transformation
6.5.14 Select and balance</t>
  </si>
  <si>
    <t>4.5.11 Risk and opportunity</t>
  </si>
  <si>
    <t>5.5.11 Risk and opportunity</t>
  </si>
  <si>
    <t>6.5.11 Risk and opportunity</t>
  </si>
  <si>
    <t>4.5.7 Finance
4.5.8 Resources
4.5.9 Procurement</t>
  </si>
  <si>
    <t>4.3.1 Strategy
4.5.1 Project design
4.5.12 Stakeholders</t>
  </si>
  <si>
    <t>4.3.2 Governance, structures and processes
4.3.3 Compliance, standards and regulations</t>
  </si>
  <si>
    <t>4.3.4 Power and interest
4.3.5 Culture and values</t>
  </si>
  <si>
    <t>4.4.1 Self-reflection and self-management
4.4.2 Personal integrity and reliability
4.4.4 Relations and engagement
4.4.5 Leadership
4.4.6 Teamwork</t>
  </si>
  <si>
    <t>4.4.8 Resourcefulness
4.4.10 Results orientation</t>
  </si>
  <si>
    <t>4.4.3 Personal communication
4.4.7 Conflict and crisis
4.4.9 Negotiation</t>
  </si>
  <si>
    <t>5.5.4 Time
5.5.5 Organisation and information
5.5.6 Quality
5.5.10 Plan and control</t>
  </si>
  <si>
    <t>5.5.7 Finance
5.5.8 Resources
5.5.9 Procurement and partnership</t>
  </si>
  <si>
    <t>5.3.1 Strategy
5.5.1 Program design
5.5.12 Stakeholders</t>
  </si>
  <si>
    <t>5.3.2 Governance, structures and processes
5.3.3 Compliance, standards and regulations</t>
  </si>
  <si>
    <t>5.3.4 Power and interest
5.3.5 Culture and values</t>
  </si>
  <si>
    <t>5.4.1 Self-reflection and self-management
5.4.2 Personal integrity and reliability
5.4.4 Relations and engagement
5.4.5 Leadership
5.4.6 Teamwork</t>
  </si>
  <si>
    <t>5.4.8 Resourcefulness
5.4.10 Results orientation</t>
  </si>
  <si>
    <t>5.4.3 Personal communication
5.4.7 Conflict and crisis
5.4.9 Negotiation</t>
  </si>
  <si>
    <t>6.5.4 Time
6.5.5 Organisation and information
6.5.6 Quality
6.5.10 Plan and control</t>
  </si>
  <si>
    <t>6.5.7 Finance
6.5.8 Resources
6.5.9 Procurement</t>
  </si>
  <si>
    <t>6.3.1 Strategy
6.5.1 Portfolio design
6.5.12 Stakeholders</t>
  </si>
  <si>
    <t>6.3.2 Governance, structures and processes
6.3.3 Compliance, standards and regulations</t>
  </si>
  <si>
    <t>6.3.4 Power and interest
6.3.5 Culture and values</t>
  </si>
  <si>
    <t>6.4.1 Self-reflection and self-management
6.4.2 Personal integrity and reliability
6.4.4 Relations and engagement
6.4.5 Leadership
6.4.6 Teamwork</t>
  </si>
  <si>
    <t>6.4.8 Resourcefulness
6.4.10 Results orientation</t>
  </si>
  <si>
    <t>6.4.3 Personal communication
6.4.7 Conflict and crisis
6.4.9 Negotiation</t>
  </si>
  <si>
    <t>x</t>
  </si>
  <si>
    <t>6-10</t>
  </si>
  <si>
    <t>11+</t>
  </si>
  <si>
    <t>+75%</t>
  </si>
  <si>
    <t>1</t>
  </si>
  <si>
    <t>2</t>
  </si>
  <si>
    <t>&lt;20</t>
  </si>
  <si>
    <t>20-50</t>
  </si>
  <si>
    <t>50-250</t>
  </si>
  <si>
    <t>250+</t>
  </si>
  <si>
    <t>0-10%</t>
  </si>
  <si>
    <t>10-20%</t>
  </si>
  <si>
    <t>20-30%</t>
  </si>
  <si>
    <t>30-100%</t>
  </si>
  <si>
    <t>Procjena kompleksnosti upravljanja</t>
  </si>
  <si>
    <t>Rezervirano za CB logo</t>
  </si>
  <si>
    <t>1.  Opće informacije</t>
  </si>
  <si>
    <t>Pitanja ili problemi?</t>
  </si>
  <si>
    <t>Ako imate pitanja o ovom obrascu, ili problem u njegovoj primjeni kontaktirajte nas na:</t>
  </si>
  <si>
    <t>Svrha</t>
  </si>
  <si>
    <t>Pod-indikatori kompleksnosti</t>
  </si>
  <si>
    <t>Naslovne informacije</t>
  </si>
  <si>
    <t>Pokrivenost</t>
  </si>
  <si>
    <t>Ciljevi i procjena rezultata (izlazna složenost): ovaj pokazatelj pokriva složenost koja proizlazi iz neodređenih, zahtjevnih i međusobno suprotstavljenih ciljeva, određenih ciljeva, zahtjeva i očekivanja.</t>
  </si>
  <si>
    <t>Rizik i mogućnosti (složenost vezana za rizik): ovaj pokazatelj obuhvaća složenost povezanu s profilom rizika i razinama nesigurnosti projekta, programa ili portfelja i ovisnih inicijativa.</t>
  </si>
  <si>
    <t>Odnosi sa stalnim organizacijama (kompleksnost vezana uz organizaciju): ovaj pokazatelj pokriva iznos i međusobno povezivanje projekta, programa ili portfelja s organizacijskim sustavima, strukturama, izvješćivanjem i procesima donošenja odluka.</t>
  </si>
  <si>
    <t>Vodstvo, timski rad i odluke (kompleksnost vezana uz timove): ovaj pokazatelj pokriva zahtjeve za upravljanje / vodstvo unutar projekta, programa ili portfelja. Ovaj se pokazatelj usredotočuje na složenost koja proizlazi iz odnosa s timom (timovima) i njihovom zrelosti, a time i vizijom, vodstvom i upravljanjem timom koji je potreban za isporuku.</t>
  </si>
  <si>
    <t>Stupanj inovacija i opći uvjeti (kompleksnost vezana uz inovacije): ovaj pokazatelj pokriva složenost koja proizlazi iz stupnja tehničke inovacije projekta, programa ili portfelja. Ovaj pokazatelj može se usredotočiti na učenje i povezanu snalažljivost potrebnu za inovaciju i / ili rad s nepoznatim ishodima, pristupima, procesima, alatima i / ili metodama.</t>
  </si>
  <si>
    <t>Potražnja za koordinacijom (kompleksnost s obzirom na autonomiju): ovaj pokazatelj pokriva količinu autonomije i odgovornosti koju je dobio ili preuzeo/pokazao voditelj projekta, programa ili portfelja. Ovaj se pokazatelj usredotočuje na koordinaciju, komunikaciju, promicanje i obranu interesa projekta, programa ili portfelja s drugima.</t>
  </si>
  <si>
    <t>Ocjena kompleksnosti upravljanja</t>
  </si>
  <si>
    <t>Sve razine, sve domene</t>
  </si>
  <si>
    <t>Ime kandidata:</t>
  </si>
  <si>
    <t>Datum dovršetka:</t>
  </si>
  <si>
    <t>Domena:</t>
  </si>
  <si>
    <t>Vrlo niska = 1; Niska = 2; Visoka = 3; Vrlo visoka = 4</t>
  </si>
  <si>
    <t>Primjedbe, komentari, dokazi (opcionalno; koristi kandidat)</t>
  </si>
  <si>
    <t xml:space="preserve">Ukupni prosjek   </t>
  </si>
  <si>
    <t xml:space="preserve">Kvalificiran za traženu razinu?   </t>
  </si>
  <si>
    <t>Ukupan prosjek potreban za prihvaćanje:</t>
  </si>
  <si>
    <t>Odgovarajući element složenosti</t>
  </si>
  <si>
    <t>5.5.2  Koristi i ciljevi
5.5.3  Opseg
5.5.13 Promjena i transformacija
5.5.14 Odabir i ravnoteža</t>
  </si>
  <si>
    <t xml:space="preserve">5.5.4   Vrijeme
5.5.5   Organizacija i informacije
5.5.6   Kvaliteta
5.5.10 Plan i kontrola
</t>
  </si>
  <si>
    <t>5.5.7 Financije
5.5.8 Resursi
5.5.9 Nabava i partnerstvo</t>
  </si>
  <si>
    <t>5.5.11 Rizik i prilike</t>
  </si>
  <si>
    <t xml:space="preserve">5.3.1  Strategija
5.5.1  Dizajn programa
5.5.12 Dionici
</t>
  </si>
  <si>
    <t xml:space="preserve">5.3.2 Upravljanje, strukture i procesi
5.3.3 Usklađenost, standardi i propisi
</t>
  </si>
  <si>
    <t xml:space="preserve">5.3.4 Moć i interes
5.3.5 Kultura i vrijednosti
</t>
  </si>
  <si>
    <t xml:space="preserve">5.4.1 Promišljanje i upravljanje sobom
5.4.2 Osobni integritet i pouzdanost
5.4.4 Odnosi i angažman
5.4.5 Vodstvo
5.4.6 Timski rad
</t>
  </si>
  <si>
    <t xml:space="preserve">5.4.8   Resursi
5.4.10 Orijentacija na rezultate
</t>
  </si>
  <si>
    <t xml:space="preserve">5.4.3 Osobna komunikacija
5.4.7 Sukob i kriza
5.4.9 Pregovori
</t>
  </si>
  <si>
    <t>Razina:</t>
  </si>
  <si>
    <t>Ime Ocjenitelja:</t>
  </si>
  <si>
    <t>Kand</t>
  </si>
  <si>
    <t>Ocj</t>
  </si>
  <si>
    <t>Ocjena Kandidata</t>
  </si>
  <si>
    <t>Indikatori složenosti</t>
  </si>
  <si>
    <t>Ime Kandidata:</t>
  </si>
  <si>
    <t>Procjena kompleksnosti</t>
  </si>
  <si>
    <t>Zahtjevana razina:</t>
  </si>
  <si>
    <t>Indikatori i pod-indikatori kompleksnosti</t>
  </si>
  <si>
    <t>Kriteriji kompleksnosti:</t>
  </si>
  <si>
    <t>Vrlo nisko (1)</t>
  </si>
  <si>
    <t>Nisko 
(2)</t>
  </si>
  <si>
    <t>Visoko 
(3)</t>
  </si>
  <si>
    <t>Vrlo visoko (4)</t>
  </si>
  <si>
    <t>ID Projekta (iz prijave)</t>
  </si>
  <si>
    <t xml:space="preserve">Primjedbe, komentari, dokazi 
(opcionalno; koristi Ocjenitelj)
</t>
  </si>
  <si>
    <t>Jasnoća koristi, općih ciljeva, određenih ciljeva, zahtjeva, očekivanja i kriterija uspjeha</t>
  </si>
  <si>
    <t>Izazov postizanja koristi, općih ciljeva, određenih ciljeva, zahtjeva, očekivanja i kriterija uspjeha</t>
  </si>
  <si>
    <t>Sukob između općih ciljeva, određenih ciljeva, zahtjeva, očekivanja i kriterija uspjeha</t>
  </si>
  <si>
    <t>Stabilnost pretpostavki i ograničenja</t>
  </si>
  <si>
    <t>Jasnoća prioriteta</t>
  </si>
  <si>
    <t>Stabilnost koristi, općih ciljeva, određenih ciljeva, zahtjeva, očekivanja i kriterija uspjeha</t>
  </si>
  <si>
    <t>Jasnoća koristi</t>
  </si>
  <si>
    <t>Međusobna ovisnost koristi</t>
  </si>
  <si>
    <t>Količina promjena kulture i ponašanja koje su uključene u opseg projekta</t>
  </si>
  <si>
    <t>Raspored topologije</t>
  </si>
  <si>
    <t>Proces prijelaza u operacije</t>
  </si>
  <si>
    <t>Skoro svi jasni</t>
  </si>
  <si>
    <t>Većina jasna</t>
  </si>
  <si>
    <t>Neki jasni</t>
  </si>
  <si>
    <t>Malo jasnih</t>
  </si>
  <si>
    <t>Skoro svi postignuti prije</t>
  </si>
  <si>
    <t>Većina postignuta prije</t>
  </si>
  <si>
    <t>Neki postignuti prije</t>
  </si>
  <si>
    <t>Malo postignutih prije</t>
  </si>
  <si>
    <t>Skoro svi usuglašeni</t>
  </si>
  <si>
    <t>Većina usuglašena</t>
  </si>
  <si>
    <t>Neki usuglašeni</t>
  </si>
  <si>
    <t>Malo usuglašenih</t>
  </si>
  <si>
    <t>Skoro svi stabilni</t>
  </si>
  <si>
    <t>Većina stabilna</t>
  </si>
  <si>
    <t>Neke stabilne</t>
  </si>
  <si>
    <t>Malo stabilnih</t>
  </si>
  <si>
    <t>Vrlo niska</t>
  </si>
  <si>
    <t>Niska</t>
  </si>
  <si>
    <t>Visoka</t>
  </si>
  <si>
    <t>Vrlo visoka</t>
  </si>
  <si>
    <t>Vrlo mala</t>
  </si>
  <si>
    <t>Nekoliko</t>
  </si>
  <si>
    <t>Glavni fokus</t>
  </si>
  <si>
    <t>Značajna</t>
  </si>
  <si>
    <t>Jednostavna logika, malo ograničenja</t>
  </si>
  <si>
    <t>Jednostavna logika, puno ograničenja</t>
  </si>
  <si>
    <t>Kompleksna logika, malo ograničenja</t>
  </si>
  <si>
    <t>Kompleksna logika, puno ograničenja</t>
  </si>
  <si>
    <t>Jednostavno</t>
  </si>
  <si>
    <t>Donekle izazovno</t>
  </si>
  <si>
    <t>Vrlo zahtjevno</t>
  </si>
  <si>
    <t>Ekstremno izazovno</t>
  </si>
  <si>
    <t>Zaokružen prosjek detaljnih procjena:</t>
  </si>
  <si>
    <t>Postotak zadataka s glavnim pretpostavkama ili ograničenjima</t>
  </si>
  <si>
    <t>Zahtjevi za kvalitetu izvješćivanja</t>
  </si>
  <si>
    <t>Dostupnost dokazanih metoda, alata i tehnika</t>
  </si>
  <si>
    <t>Vrlo labavi</t>
  </si>
  <si>
    <t>Labavi</t>
  </si>
  <si>
    <t>Striktni</t>
  </si>
  <si>
    <t>Vrlo striktni</t>
  </si>
  <si>
    <t>Svi osigurani</t>
  </si>
  <si>
    <t>Uglavnom osigurani</t>
  </si>
  <si>
    <t>Djelomično osigurani</t>
  </si>
  <si>
    <t>Rijetko osigurani</t>
  </si>
  <si>
    <t>Ukupna procjena</t>
  </si>
  <si>
    <t>Indikator</t>
  </si>
  <si>
    <t>Dostupnost sredstava na razini projekta</t>
  </si>
  <si>
    <t>Dostupnost kvalificiranog osoblja</t>
  </si>
  <si>
    <t>Dostupnost drugih resursa</t>
  </si>
  <si>
    <t>Broj neovisnih organizacijskih subjekata (različiti izvršni direktori / direktori)</t>
  </si>
  <si>
    <t>Broj različitih tehničkih disciplina</t>
  </si>
  <si>
    <t>Relativna veličina u usporedbi s ostalim projektima koje ova organizacija provodi</t>
  </si>
  <si>
    <t>Povjerenje u procjene troškova i trajanja</t>
  </si>
  <si>
    <t>Kontrola voditelja projekta nad nabavom</t>
  </si>
  <si>
    <t>Vrlo visoko</t>
  </si>
  <si>
    <t>Visoko</t>
  </si>
  <si>
    <t>Nisko</t>
  </si>
  <si>
    <t>Vrlo nisko</t>
  </si>
  <si>
    <t>Manje od 50%</t>
  </si>
  <si>
    <t>Postotak odgovora na projektne rizike unutar kontrole voditelja projekta</t>
  </si>
  <si>
    <t>Postotak rezervi projekta koji može koristiti voditelj projekta za upravljanje odgovorom na rizike</t>
  </si>
  <si>
    <t>Postotak velikih vjerojatnosti projektnih rizika</t>
  </si>
  <si>
    <t>Postotak velikih posljedica projektnih rizika</t>
  </si>
  <si>
    <t>Postotak projektnih rizika s dokazanim / pouzdanim odgovorima</t>
  </si>
  <si>
    <t>Postotak projektnih rizika koji zahtijevaju hitne odgovore</t>
  </si>
  <si>
    <t>Postotak epistemskih (ili hazardnih) projekata</t>
  </si>
  <si>
    <t>Broj jasno identificiranih, aktivnih, pojedinačnih dionika</t>
  </si>
  <si>
    <t>Broj dobro definiranih skupina dionika</t>
  </si>
  <si>
    <t>Stabilnost pojedinih dionika i skupina dionika</t>
  </si>
  <si>
    <t>Položaj pojedinih dionika i skupina dionika</t>
  </si>
  <si>
    <t>Stupanj javnog interesa</t>
  </si>
  <si>
    <t>Sporazum s dionicima o očekivanim koristima</t>
  </si>
  <si>
    <t>Sporazum s dionicima o navedenim koristima</t>
  </si>
  <si>
    <t>Odnosi voditelja projekta s dionicima</t>
  </si>
  <si>
    <t>Prisutnost zakonodavnih ili regulatornih ograničenja</t>
  </si>
  <si>
    <t>Malo promjena</t>
  </si>
  <si>
    <t>Nekoliko promjena</t>
  </si>
  <si>
    <t>Mnogo promjena</t>
  </si>
  <si>
    <t>Stalne promjene</t>
  </si>
  <si>
    <t>Interni</t>
  </si>
  <si>
    <t>Uglavnom interni</t>
  </si>
  <si>
    <t>Nekoliko internih</t>
  </si>
  <si>
    <t>Mnogo vanjskih</t>
  </si>
  <si>
    <t>Mali ili nikakav</t>
  </si>
  <si>
    <t>Lokalni</t>
  </si>
  <si>
    <t>Regionalni</t>
  </si>
  <si>
    <t>Topli</t>
  </si>
  <si>
    <t>Srdačni</t>
  </si>
  <si>
    <t>Hladni</t>
  </si>
  <si>
    <t>Napeti</t>
  </si>
  <si>
    <t>Nema</t>
  </si>
  <si>
    <t>Malo</t>
  </si>
  <si>
    <t>Neki</t>
  </si>
  <si>
    <t>Mnogi</t>
  </si>
  <si>
    <t>Odobrenja za planirane potrebe</t>
  </si>
  <si>
    <t>Odobrenja za neplanirane potrebe</t>
  </si>
  <si>
    <t>Stalna organizacija uspješno je završila slične projekte</t>
  </si>
  <si>
    <t>Utjecaj projekta na tekuće poslovanje organizacije</t>
  </si>
  <si>
    <t>Neka fiksirana</t>
  </si>
  <si>
    <t>Uglavnom fiksirana</t>
  </si>
  <si>
    <t>Neka dinamična</t>
  </si>
  <si>
    <t>Uglavnom dinamična</t>
  </si>
  <si>
    <t>Uglavnom osigurana</t>
  </si>
  <si>
    <t>Ponekad osigurana</t>
  </si>
  <si>
    <t>Rijetko osigurana</t>
  </si>
  <si>
    <t>Mnogo</t>
  </si>
  <si>
    <t>Neke</t>
  </si>
  <si>
    <t>Nijedan</t>
  </si>
  <si>
    <t>Broj jezika koji se uobičajeno koriste u formalnim projektnim komunikacijama</t>
  </si>
  <si>
    <t>Broj jezika koji se obično koriste u povremenim projektnim komunikacijama</t>
  </si>
  <si>
    <t>Broj aktivnih mjesta za više od 2 sata razlike</t>
  </si>
  <si>
    <t>Raspon vremenskih zona s aktivnim dionicima</t>
  </si>
  <si>
    <t>Broj vremenskih zona s aktivnim dionicima</t>
  </si>
  <si>
    <t>Postotak zaposlenika kojima se dodjeljuje puno radno vrijeme</t>
  </si>
  <si>
    <t>Broj različitih kulturnih skupina s više od 20% osoblja</t>
  </si>
  <si>
    <t>Broj različitih kulturnih skupina koje predstavljaju ključni dionici</t>
  </si>
  <si>
    <t>Postotak upravljačkog tima koji je prethodno radio za ovog voditelja projekta</t>
  </si>
  <si>
    <t>Prosječne godine u trenutnoj ulozi članova upravljačkog tima</t>
  </si>
  <si>
    <t>Razina povjerenja unutar upravljačkog tima</t>
  </si>
  <si>
    <t>Prakticiranje upravljanja</t>
  </si>
  <si>
    <t>Razina sposobnosti tipičnog ne-upravljačkog člana tima</t>
  </si>
  <si>
    <t>Uglavnom dobro definirano</t>
  </si>
  <si>
    <t>Mnogi dobro definirani</t>
  </si>
  <si>
    <t>Neki dobro definirani</t>
  </si>
  <si>
    <t>Malo dobro definiranih</t>
  </si>
  <si>
    <t>Tehnički procesi</t>
  </si>
  <si>
    <t>Tehničke metode</t>
  </si>
  <si>
    <t>Tehnički alati (priprema ili isporuka)</t>
  </si>
  <si>
    <t>Mnogi dobro poznati</t>
  </si>
  <si>
    <t xml:space="preserve"> Uglavnom dobro poznati</t>
  </si>
  <si>
    <t>Mnogi nepoznati</t>
  </si>
  <si>
    <t>Uglavnom nepoznati</t>
  </si>
  <si>
    <t>Zrelost</t>
  </si>
  <si>
    <t>Rast</t>
  </si>
  <si>
    <t>Uvođenje</t>
  </si>
  <si>
    <t>Istraživanje</t>
  </si>
  <si>
    <t>Točka u životnom ciklusu proizvoda</t>
  </si>
  <si>
    <t>Količina autonomije koju voditelj projekta ima u koordinaciji projekta</t>
  </si>
  <si>
    <t>Količina autonomije koju voditelj projekta ima u promicanju projekta</t>
  </si>
  <si>
    <t>Količina autonomije koju voditelj projekta ima u obrani projekta</t>
  </si>
  <si>
    <t>Jasnoća koristi, općih ciljeva, određenih ciljeva, zahtjeva, očekivanja i kriterija uspjeha za program</t>
  </si>
  <si>
    <t>Izazov postizanja koristi, općih ciljeva, određenih ciljeva, zahtjeva, očekivanja i kriterija uspješnosti programa</t>
  </si>
  <si>
    <t>Sukob između općih ciljeva, određenih ciljeva, zahtjeva, očekivanja i kriterija uspjeha konstitutivnih projekata</t>
  </si>
  <si>
    <t>Stabilnost pretpostavki i ograničenja na razini programa</t>
  </si>
  <si>
    <t>Prisutnost zakonodavnih ograničenja na razini programa</t>
  </si>
  <si>
    <t>Jasnoća koristi na razini programa</t>
  </si>
  <si>
    <t>Skala strateške promjene</t>
  </si>
  <si>
    <t>Dubina kulturnih promjena</t>
  </si>
  <si>
    <t>Složenost konstitutivnih projekata</t>
  </si>
  <si>
    <t>Međuzavisnost koristi na razini programa</t>
  </si>
  <si>
    <t>Vrlo plitka</t>
  </si>
  <si>
    <t>Plitka</t>
  </si>
  <si>
    <t>Duboka</t>
  </si>
  <si>
    <t>Vrlo duboka</t>
  </si>
  <si>
    <t>Vrlo malo visokih</t>
  </si>
  <si>
    <t>Neki visoki</t>
  </si>
  <si>
    <t>Mnogo visokih</t>
  </si>
  <si>
    <t>Većinom visoki</t>
  </si>
  <si>
    <t>Postotak obveznih projekata u programu</t>
  </si>
  <si>
    <t>Postotak projekata koji ovise o rezultatima drugih projekata u programu</t>
  </si>
  <si>
    <t>Dostupnost sredstava na razini programa</t>
  </si>
  <si>
    <t>Dostupnost kvalificiranog osoblja za program i projekte</t>
  </si>
  <si>
    <t>Dostupnost drugih resursa za program i projekte</t>
  </si>
  <si>
    <t>Relativna veličina u usporedbi s ostalim programima koje ova organizacija provodi</t>
  </si>
  <si>
    <t>Totalna</t>
  </si>
  <si>
    <t>Ekstenzivna</t>
  </si>
  <si>
    <t>Umjerena</t>
  </si>
  <si>
    <t>Ograničena</t>
  </si>
  <si>
    <t>Postotak velikih vjerojatnosti rizika na razini programa</t>
  </si>
  <si>
    <t>Postotak velikih rizika na razini programa</t>
  </si>
  <si>
    <t>Postotak rizika na razini programa s dokazanim / pouzdanim odgovorima</t>
  </si>
  <si>
    <t>Postotak projekata s visokim rizikom</t>
  </si>
  <si>
    <t>Odnosi voditelja programa s dionicima</t>
  </si>
  <si>
    <t>Projektno sučelje s organizacijskim sustavima</t>
  </si>
  <si>
    <t>Projektno sučelje s organizacijskim strukturama</t>
  </si>
  <si>
    <t>Projektno sučelje s izvješćivanjem organizacije</t>
  </si>
  <si>
    <t>Projektno sučelje s procesima donošenja odluka organizacije</t>
  </si>
  <si>
    <t>Sučelja programa s organizacijskim sustavima</t>
  </si>
  <si>
    <t>Stalna organizacija uspješno je završila slične programe</t>
  </si>
  <si>
    <t>Utjecaj programa na tekuće poslovanje organizacije</t>
  </si>
  <si>
    <t>Sučelja programa s organizacijskim strukturama</t>
  </si>
  <si>
    <t>Sučeljaprograma s izvješćivanjem organizacije</t>
  </si>
  <si>
    <t>Sučelja programa s procesima donošenja odluka organizacije</t>
  </si>
  <si>
    <t>Manje od  50%</t>
  </si>
  <si>
    <t>Manje od 1</t>
  </si>
  <si>
    <t>Postotak upravljačkog tima koji je prethodno radio za ovog voditelja programa</t>
  </si>
  <si>
    <t>Postotak projekata koji zahtjevaju inovacije</t>
  </si>
  <si>
    <t>Količina autonomije koju voditelj programa ima u koordinaciji projekta</t>
  </si>
  <si>
    <t>Količina autonomije koju voditelj programa ima u promicanju projekta</t>
  </si>
  <si>
    <t>Količina autonomije koju voditelj programa ima u obrani projekta</t>
  </si>
  <si>
    <t>Broj diskretnih i nepovezanih disciplina (npr. IT, prodaja itd.)</t>
  </si>
  <si>
    <t>Raznolikost kriterija za odabir projekata</t>
  </si>
  <si>
    <t>Broj projekata u portfelju</t>
  </si>
  <si>
    <t>Pokrivenost portfeljem</t>
  </si>
  <si>
    <t>Postotak obveznih projekata u portfelju</t>
  </si>
  <si>
    <t>Zrelost prakse upravljanja projektima</t>
  </si>
  <si>
    <t>Potreba za koordinacijom između projekata u portfelju</t>
  </si>
  <si>
    <t>Jedan odjel</t>
  </si>
  <si>
    <t>Jedna poslovna jedinica</t>
  </si>
  <si>
    <t>Više poslovnih jedinica</t>
  </si>
  <si>
    <t>Cijela organizacija</t>
  </si>
  <si>
    <t>Dostupnost sredstava za portfelj</t>
  </si>
  <si>
    <t>Dostupnost kvalificiranog osoblja za portfelj</t>
  </si>
  <si>
    <t>Dostupnost drugih sredstava za portfelj</t>
  </si>
  <si>
    <t>Spremnost na rizik organizacije koja posjeduje portfelj</t>
  </si>
  <si>
    <t>Postotak projekata visokog rizika (brojevi)</t>
  </si>
  <si>
    <t>Postotak proračuna koji se odnosi na projekte visokog rizika</t>
  </si>
  <si>
    <t>Postotak velike vjerojatnosti visokog rizika na razini portfelja</t>
  </si>
  <si>
    <t>Postotak velikog djelovanja rizika na razini portfelja</t>
  </si>
  <si>
    <t>Odnosi voditelja portfelja s dionicima</t>
  </si>
  <si>
    <t>Sučelja upravljanja portfeljem s organizacijskim sustavima</t>
  </si>
  <si>
    <t>Sučelja upravljanja portfeljem s organizacijskim strukturama</t>
  </si>
  <si>
    <t>Sučelja upravljanja portfeljem s izvješćivanjem organizacije</t>
  </si>
  <si>
    <t>Sučelja upravljanja portfeljem s procesima donošenja odluka organizacije</t>
  </si>
  <si>
    <t>Odnos upravljanja portfeljem s ključnim financijama (npr., CFO)</t>
  </si>
  <si>
    <t>Odnos upravljanja portfeljem s izvršnim upravljanjem</t>
  </si>
  <si>
    <t>Broj jezika koji se uobičajeno koriste u formalnim portfeljnim komunikacijama</t>
  </si>
  <si>
    <t>Broj jezika koji se obično koriste u povremenim  portfeljnim komunikacijama</t>
  </si>
  <si>
    <t>Stupanj podupore procesima prioritizacje od višeg rukovodstva</t>
  </si>
  <si>
    <t>Obrazac će izračunati prosječnu ocjenu za svaki indikator kompleksnosti. Ako mislite da je prosjek:
•  Netočan,unesite svoju ocjenu u redak označen  "Korekcija".
•  Točan, pređite na slijedeći indikator.</t>
  </si>
  <si>
    <t xml:space="preserve">Zaglavlja kolona su označena sa A do L. Unesite svoju ocjenu za stavku "A" u stupcu označenom sa "A" u obrascu vaše aplikacije. </t>
  </si>
  <si>
    <t xml:space="preserve">Zaglavlja stupaca su označena sa oznakama A do L. Unesite svoju ocjenu za stavku "A"  u stupcu "A" u obrascu vaše aplikacije. </t>
  </si>
  <si>
    <t xml:space="preserve">U pripadnu rubriku unesite ocjenu za svaki indikator složenosti za svaku stavku vašeg obrasca zahtjeva </t>
  </si>
  <si>
    <t>obratite se na capm-cert@capm.hr</t>
  </si>
  <si>
    <t>Ovaj obrazac se koristi od strane Kandidata i Ocjenitelja kako bi se procijenila kompleksnost upravljanja projektom, programom ili portfeljem i služi za kvalifikaciju iskustva.</t>
  </si>
  <si>
    <t>Indikatori kompleksnosti</t>
  </si>
  <si>
    <t>Ima 10 indikatora kompleksnosti. Puni opis svakog indikatora uključen je u sve radne listove. Indikatori kompleksnosti su isti za projekte, programe i portfelja.</t>
  </si>
  <si>
    <t>Pod-indikatori kompleksnosti su uključeni samo u 3 radna lista "Detalji". Pod-indikatori kompleksnosti su različiti ovisno o domeni.</t>
  </si>
  <si>
    <t>Upišite svoje ime, današnji datum, razinu za koju se prijavljujete (A, B ili C), i domenu za koju se prijavljujete (projekt, program, portfelj) u rubriku na vrhu radnog lista Ocjena kandidata.</t>
  </si>
  <si>
    <t>2. Upute za kandidate</t>
  </si>
  <si>
    <t>Morate dati procjenu kompleksnosti za sve projekte, programe i/ili portfelja, uključene u Sažetak izvještaja, koje koristite kako biste poduprli svoju prijavu. Procjena kompleksnosti za svaki od navedenih (bodovanje kompleksnosti u Sažetku izvještaja) mora biti jednaka ili viša od minimalne kompleksnosti koja se traži za razinu za koju se prijavljujete.
Napominje se da kompleksnost prikazana u Sažetku izvještaja mora odgovarati bodovima prikazanim u Matrici kompleksnosti i mora biti dovoljna da pokrije zahtjev kvalificiranosti.</t>
  </si>
  <si>
    <t>Prvo ocjenjivanje složenosti</t>
  </si>
  <si>
    <t>Ako niste prethodno ocijenili složenost upravljanja projektima, programima i/ili porfeljima uporabom IPMA pristupa, trebate započeti sa listom "Detalji" za domenu za koju aplicirate : 
•  Detalji za Projekte
•  Detalji za Programe
•  Detalji for Portfelja</t>
  </si>
  <si>
    <t>Ako ste prethodno ocjenjivali složenost upravljanja projektima, programima i/ili porfeljima uporabom IPMA pristupa, možete odmah popuniti radni list "Ocjena kandidata" .</t>
  </si>
  <si>
    <t>Radni listovi "Detalji"</t>
  </si>
  <si>
    <t>Pregledajte svaki pod-indikator i njegov opis ocjena 1,2,3 ili 4.  Unesite odgovarajuću ocjenu za svaku stavku u pripadajućem redu. Ako niste sigurni ili se taj pod-indikator ne može primjeniti, ostavite rubriku praznom.</t>
  </si>
  <si>
    <t>Radni list "Procjena Kandidata"</t>
  </si>
  <si>
    <t>3.  Upute za ocjenjivače</t>
  </si>
  <si>
    <t xml:space="preserve">Koristite radne listove "Detalji" za dodatne upute ako niste sigurni kako procijeniti neku stavku.   </t>
  </si>
  <si>
    <t>Radni list "Ocjenjiteljeva procjena"</t>
  </si>
  <si>
    <t>Ovaj dokument je radni dokument iz kojeg ocjenivač može uzimati bilješke za pripremu intervjua, koristeći stupac "AB" iz  "Ocjena ocjenjivača". Taj radni list ne treba biti popunjen u svim poljima nego treba samo upisati veličinu u slučaju kada je ocjenjivačeva procjena različita od one kandidatove. Radni list će izračunati prilagođenu ukupnu veličinu.</t>
  </si>
  <si>
    <t>Procesi, metode, alati i tehnike (kompleksnost procesa): ovaj pokazatelj pokriva kompleksnost vezanu uz broj zadataka, pretpostavki i ograničenja te njihovu međuovisnost, procese i zahtjeve kvalitete procesa, tim i komunikacijsku strukturu i dostupnost podržanih metoda, alata i tehnika.</t>
  </si>
  <si>
    <t>Resursi, uključujući financije (složenost vezana uz inpute): ovaj pokazatelj pokriva složenosti vezane uz stjecanje i financiranje potrebnih proračuna (vjerojatno iz više izvora), raznolikost ili nedostatak raspoloživosti sredstava (i ljudskih i drugih), te procese i aktivnosti potrebne za upravljanje financijskim i resursnim aspektima, uključujući nabavu.</t>
  </si>
  <si>
    <t>Dionici i integracija (složenost vezana uz strategiju): ovaj indikator pokriva utjecaj formalne strategije organizacije sponzora, standarda, propisa, neformalnih strategija i politike koja može utjecati na projekt, program ili portfelj. Drugi čimbenici mogu uključivati važnost ishoda za organizaciju; mjeru sporazuma između dionika, neformalnu moć, interese i otpor koji okružuju projekt, program ili portfelj i sve zakonske ili regulatorne zahtjeve.</t>
  </si>
  <si>
    <t>Program</t>
  </si>
  <si>
    <t>ID Projekta, Portfelja ili Programa (iz prijave)</t>
  </si>
  <si>
    <t>Sva osigurani</t>
  </si>
  <si>
    <t>Djelomično osigurana</t>
  </si>
  <si>
    <t>Donjih 50%</t>
  </si>
  <si>
    <t>Top 10%</t>
  </si>
  <si>
    <t>Vjerojatnost ostvarenja zaplaniranih ciljeva</t>
  </si>
  <si>
    <t>90%</t>
  </si>
  <si>
    <t>Potpuna</t>
  </si>
  <si>
    <t>Opsežna</t>
  </si>
  <si>
    <t>Srednja</t>
  </si>
  <si>
    <t>Vrlo visok</t>
  </si>
  <si>
    <t>Visok</t>
  </si>
  <si>
    <t>Nizak</t>
  </si>
  <si>
    <t>Vrlo nizak</t>
  </si>
  <si>
    <t>Nacionalni</t>
  </si>
  <si>
    <t>Poneka</t>
  </si>
  <si>
    <t>Mnoga</t>
  </si>
  <si>
    <t>Osigurana</t>
  </si>
  <si>
    <t>Broj aktivnih mjesta s više od 2 sata razlike</t>
  </si>
  <si>
    <t>Postotak ko-lociranog osoblja (ko-lociran = u svakodnevnom kontaktu)</t>
  </si>
  <si>
    <t xml:space="preserve"> Dobro definirano</t>
  </si>
  <si>
    <t>Djelomično dobro definirano</t>
  </si>
  <si>
    <t>Malo dobro definirano</t>
  </si>
  <si>
    <t xml:space="preserve"> Uglavnom dobro poznate</t>
  </si>
  <si>
    <t>Mnoge dobro poznate</t>
  </si>
  <si>
    <t>Mnoge nepoznate</t>
  </si>
  <si>
    <t>Uglavnom nepoznate</t>
  </si>
  <si>
    <t>Količina promjena kulture i ponašanja koje su uključene u opseg programa</t>
  </si>
  <si>
    <t>Sva osigurana</t>
  </si>
  <si>
    <t xml:space="preserve">Sposobnost voditelja programa da utječe na nabavu na razini projekta </t>
  </si>
  <si>
    <t>Postotak mjera ublažavanja rizika koje voditelj programa može koristiti za upravljanje rizicima</t>
  </si>
  <si>
    <t>Jasnoća koristi, općih ciljeva, određenih ciljeva, zahtjeva, očekivanja i kriterija uspjeha za portfelj</t>
  </si>
  <si>
    <t>Izazov postizanja koristi, općih ciljeva, određenih ciljeva, zahtjeva, očekivanja i kriterija uspješnosti portfelja</t>
  </si>
  <si>
    <t>Sukob između općih ciljeva, određenih ciljeva, zahtjeva, očekivanja i kriterija uspjeha untar porfelja</t>
  </si>
  <si>
    <t>Količina autonomije koju voditelj portfelja ima u obrani portfelja</t>
  </si>
  <si>
    <t>Količina autonomije koju voditelj portfelja ima u promicanju portfelja</t>
  </si>
  <si>
    <t>Kulturni i socijalni kontekst (socio-kulturna kompleksnost): ovaj pokazatelj obuhvaća složenost koja proizlazi iz socio-kulturne dinamike. To može uključivati sučeljavanja sa sudionicima, interesnim stranama ili organizacijama različitog društveno-kulturnog podrijetla ili se radi s  timovima na više lokacija.</t>
  </si>
  <si>
    <t>Kulturni i socijalni kontekst (socio-kulturna kompleksnost): ovaj pokazatelj obuhvaća složenost koja proizlazi iz socio-kulturne dinamike. To može uključivati sučeljavanja sa sudionicima, interesnim stranama ili organizacijama različitog društveno-kulturnog podrijetla ili se radi s timovima na više lokacija.</t>
  </si>
  <si>
    <t>Ime ocjenitelja:</t>
  </si>
  <si>
    <t>Opcionalna detaljna procjena</t>
  </si>
  <si>
    <t>upravljanja programom</t>
  </si>
  <si>
    <t>upravljanja projektom</t>
  </si>
  <si>
    <t>upravljanja portfeljem</t>
  </si>
  <si>
    <t>Ime Očjenivača:</t>
  </si>
  <si>
    <t>Ime ocjenivača:</t>
  </si>
  <si>
    <t>Ispravak ocjenjivača:</t>
  </si>
  <si>
    <t>Ime ocjenjivača:</t>
  </si>
  <si>
    <t>Ocjena kandidata</t>
  </si>
  <si>
    <r>
      <t>Resursi, uključujući financije (složenost vezana uz</t>
    </r>
    <r>
      <rPr>
        <sz val="10"/>
        <rFont val="Arial"/>
        <family val="2"/>
      </rPr>
      <t xml:space="preserve"> ulazne podatke</t>
    </r>
    <r>
      <rPr>
        <sz val="10"/>
        <color theme="1"/>
        <rFont val="Arial"/>
        <family val="2"/>
      </rPr>
      <t>): ovaj pokazatelj pokriva složenosti vezane uz stjecanje i financiranje potrebnih proračuna (vjerojatno iz više izvora), raznolikost ili nedostatak raspoloživosti sredstava (i ljudskih i drugih), te procese i aktivnosti potrebne za upravljanje financijskim i resursnim aspektima, uključujući nabavu.</t>
    </r>
  </si>
  <si>
    <t>Resursi, uključujući financije (složenost vezana uz ulazne podatke): ovaj pokazatelj pokriva složenosti vezane uz stjecanje i financiranje potrebnih proračuna (vjerojatno iz više izvora), raznolikost ili nedostatak raspoloživosti sredstava (i ljudskih i drugih), te procese i aktivnosti potrebne za upravljanje financijskim i resursnim aspektima, uključujući nabavu.</t>
  </si>
  <si>
    <t>Upišite svoje ime i današnji datum. Kandidatovo ime i razina i domena za koju se prijavljuje kopirat će se iz radnog lista Procjena Kandidata.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</si>
</sst>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yyyy/mm/dd;@"/>
  </numFmts>
  <fonts count="37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</font>
    <font>
      <sz val="10"/>
      <color theme="1"/>
      <name val="Cambria"/>
      <family val="1"/>
      <charset val="238"/>
      <scheme val="minor"/>
    </font>
    <font>
      <sz val="12"/>
      <color theme="1"/>
      <name val="Cambria"/>
      <family val="2"/>
      <scheme val="minor"/>
    </font>
    <font>
      <u/>
      <sz val="12"/>
      <color theme="10"/>
      <name val="Cambria"/>
      <family val="2"/>
      <scheme val="minor"/>
    </font>
    <font>
      <sz val="10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theme="2"/>
      <name val="Arial"/>
      <family val="2"/>
      <charset val="238"/>
    </font>
    <font>
      <sz val="11"/>
      <color theme="2"/>
      <name val="Arial"/>
      <family val="2"/>
      <charset val="238"/>
    </font>
    <font>
      <sz val="9"/>
      <color theme="1"/>
      <name val="Cambria"/>
      <family val="1"/>
      <charset val="238"/>
      <scheme val="minor"/>
    </font>
    <font>
      <b/>
      <i/>
      <sz val="14"/>
      <color theme="3"/>
      <name val="Arial"/>
      <family val="2"/>
      <charset val="238"/>
    </font>
    <font>
      <b/>
      <sz val="8"/>
      <color theme="1"/>
      <name val="Calibri"/>
      <family val="2"/>
      <charset val="238"/>
      <scheme val="major"/>
    </font>
    <font>
      <b/>
      <i/>
      <sz val="9"/>
      <color rgb="FFFF0000"/>
      <name val="Calibri"/>
      <family val="2"/>
      <charset val="238"/>
      <scheme val="maj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color theme="3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331">
    <xf numFmtId="0" fontId="0" fillId="0" borderId="0"/>
    <xf numFmtId="0" fontId="2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horizontal="center" vertical="center" wrapText="1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horizontal="justify" vertical="center"/>
    </xf>
    <xf numFmtId="0" fontId="9" fillId="0" borderId="0">
      <alignment horizontal="center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>
      <alignment horizontal="left"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1">
      <alignment horizontal="left" vertical="center"/>
    </xf>
    <xf numFmtId="0" fontId="4" fillId="0" borderId="0" xfId="5">
      <alignment vertical="center"/>
    </xf>
    <xf numFmtId="0" fontId="11" fillId="0" borderId="0" xfId="27" applyFont="1" applyAlignment="1">
      <alignment horizontal="left" vertical="center"/>
    </xf>
    <xf numFmtId="0" fontId="11" fillId="0" borderId="0" xfId="27" applyFont="1" applyAlignment="1">
      <alignment wrapText="1"/>
    </xf>
    <xf numFmtId="0" fontId="2" fillId="0" borderId="0" xfId="1" applyAlignment="1">
      <alignment horizontal="center" vertical="center" wrapText="1"/>
    </xf>
    <xf numFmtId="0" fontId="9" fillId="0" borderId="0" xfId="8">
      <alignment horizontal="center" vertical="center"/>
    </xf>
    <xf numFmtId="0" fontId="15" fillId="0" borderId="0" xfId="45">
      <alignment horizontal="left" vertical="center"/>
    </xf>
    <xf numFmtId="0" fontId="15" fillId="0" borderId="0" xfId="45" applyAlignment="1">
      <alignment horizontal="center" vertical="center"/>
    </xf>
    <xf numFmtId="0" fontId="15" fillId="0" borderId="0" xfId="45" applyAlignment="1">
      <alignment horizontal="left" vertical="center" wrapText="1"/>
    </xf>
    <xf numFmtId="0" fontId="15" fillId="0" borderId="0" xfId="45" applyAlignment="1">
      <alignment horizontal="center" vertical="center" wrapText="1"/>
    </xf>
    <xf numFmtId="0" fontId="4" fillId="0" borderId="0" xfId="5" applyAlignment="1">
      <alignment horizontal="center" vertical="top"/>
    </xf>
    <xf numFmtId="0" fontId="15" fillId="0" borderId="0" xfId="45" applyAlignment="1">
      <alignment horizontal="center" vertical="top"/>
    </xf>
    <xf numFmtId="49" fontId="15" fillId="0" borderId="0" xfId="45" applyNumberFormat="1" applyAlignment="1">
      <alignment horizontal="center" vertical="center" wrapText="1"/>
    </xf>
    <xf numFmtId="0" fontId="9" fillId="0" borderId="0" xfId="8" applyAlignment="1">
      <alignment horizontal="right" vertical="center"/>
    </xf>
    <xf numFmtId="0" fontId="2" fillId="0" borderId="0" xfId="1" applyAlignment="1">
      <alignment horizontal="right" vertical="center"/>
    </xf>
    <xf numFmtId="0" fontId="2" fillId="0" borderId="0" xfId="1" applyFill="1" applyBorder="1">
      <alignment horizontal="left" vertical="center"/>
    </xf>
    <xf numFmtId="0" fontId="4" fillId="0" borderId="0" xfId="5" applyFill="1" applyBorder="1">
      <alignment vertical="center"/>
    </xf>
    <xf numFmtId="0" fontId="17" fillId="0" borderId="0" xfId="1" applyFont="1" applyFill="1" applyBorder="1" applyAlignment="1">
      <alignment horizontal="left" vertical="center" indent="1"/>
    </xf>
    <xf numFmtId="0" fontId="15" fillId="0" borderId="0" xfId="45" applyAlignment="1">
      <alignment horizontal="left" vertical="center" wrapText="1"/>
    </xf>
    <xf numFmtId="0" fontId="15" fillId="0" borderId="1" xfId="45" applyBorder="1" applyAlignment="1">
      <alignment horizontal="center" vertical="top"/>
    </xf>
    <xf numFmtId="0" fontId="15" fillId="0" borderId="1" xfId="45" applyBorder="1" applyAlignment="1">
      <alignment horizontal="left" vertical="center" wrapText="1"/>
    </xf>
    <xf numFmtId="0" fontId="15" fillId="0" borderId="1" xfId="45" applyBorder="1">
      <alignment horizontal="left" vertical="center"/>
    </xf>
    <xf numFmtId="0" fontId="15" fillId="4" borderId="1" xfId="45" applyFill="1" applyBorder="1" applyAlignment="1">
      <alignment horizontal="center" vertical="center"/>
    </xf>
    <xf numFmtId="0" fontId="15" fillId="0" borderId="0" xfId="45" applyAlignment="1">
      <alignment horizontal="left" vertical="center"/>
    </xf>
    <xf numFmtId="1" fontId="9" fillId="0" borderId="1" xfId="8" applyNumberFormat="1" applyBorder="1" applyAlignment="1">
      <alignment horizontal="center" vertical="center"/>
    </xf>
    <xf numFmtId="49" fontId="15" fillId="0" borderId="1" xfId="45" applyNumberFormat="1" applyBorder="1" applyAlignment="1">
      <alignment horizontal="center" vertical="center" wrapText="1"/>
    </xf>
    <xf numFmtId="0" fontId="15" fillId="0" borderId="1" xfId="45" applyBorder="1" applyAlignment="1">
      <alignment vertical="center" wrapText="1"/>
    </xf>
    <xf numFmtId="0" fontId="9" fillId="2" borderId="1" xfId="8" applyFill="1" applyBorder="1" applyAlignment="1">
      <alignment horizontal="center" vertical="center"/>
    </xf>
    <xf numFmtId="0" fontId="15" fillId="0" borderId="0" xfId="45" applyAlignment="1">
      <alignment horizontal="right" vertical="center"/>
    </xf>
    <xf numFmtId="1" fontId="15" fillId="0" borderId="0" xfId="45" applyNumberFormat="1" applyAlignment="1">
      <alignment horizontal="center" vertical="center"/>
    </xf>
    <xf numFmtId="0" fontId="15" fillId="0" borderId="0" xfId="45" applyAlignment="1">
      <alignment horizontal="left" vertical="top"/>
    </xf>
    <xf numFmtId="0" fontId="15" fillId="0" borderId="1" xfId="45" applyFill="1" applyBorder="1" applyAlignment="1">
      <alignment horizontal="center" vertical="center"/>
    </xf>
    <xf numFmtId="0" fontId="19" fillId="0" borderId="0" xfId="6" applyFont="1">
      <alignment vertical="center"/>
    </xf>
    <xf numFmtId="164" fontId="15" fillId="0" borderId="0" xfId="45" applyNumberFormat="1" applyAlignment="1">
      <alignment horizontal="center" vertical="center"/>
    </xf>
    <xf numFmtId="0" fontId="9" fillId="2" borderId="1" xfId="8" applyFill="1" applyBorder="1" applyAlignment="1">
      <alignment horizontal="center" vertical="center"/>
    </xf>
    <xf numFmtId="0" fontId="2" fillId="0" borderId="0" xfId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 vertical="center"/>
    </xf>
    <xf numFmtId="0" fontId="20" fillId="0" borderId="13" xfId="27" applyFont="1" applyFill="1" applyBorder="1" applyAlignment="1" applyProtection="1">
      <alignment horizontal="center" vertical="center"/>
    </xf>
    <xf numFmtId="0" fontId="20" fillId="0" borderId="0" xfId="27" applyFont="1" applyFill="1" applyBorder="1" applyAlignment="1" applyProtection="1">
      <alignment horizontal="center" vertical="center"/>
    </xf>
    <xf numFmtId="0" fontId="17" fillId="3" borderId="1" xfId="1" applyFont="1" applyFill="1" applyBorder="1" applyAlignment="1" applyProtection="1">
      <alignment horizontal="center" vertical="center"/>
      <protection locked="0"/>
    </xf>
    <xf numFmtId="0" fontId="4" fillId="0" borderId="6" xfId="5" applyBorder="1">
      <alignment vertical="center"/>
    </xf>
    <xf numFmtId="0" fontId="21" fillId="0" borderId="0" xfId="27" applyFont="1" applyBorder="1" applyAlignment="1" applyProtection="1">
      <alignment horizontal="right" vertical="center"/>
    </xf>
    <xf numFmtId="0" fontId="15" fillId="0" borderId="0" xfId="45" applyBorder="1">
      <alignment horizontal="left" vertical="center"/>
    </xf>
    <xf numFmtId="0" fontId="15" fillId="0" borderId="0" xfId="45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9" fillId="0" borderId="0" xfId="8" applyFill="1" applyBorder="1" applyAlignment="1">
      <alignment horizontal="center" vertical="center"/>
    </xf>
    <xf numFmtId="0" fontId="16" fillId="3" borderId="1" xfId="45" applyFont="1" applyFill="1" applyBorder="1" applyAlignment="1" applyProtection="1">
      <alignment horizontal="center" vertical="center"/>
      <protection locked="0"/>
    </xf>
    <xf numFmtId="0" fontId="23" fillId="0" borderId="1" xfId="45" applyFont="1" applyFill="1" applyBorder="1" applyAlignment="1">
      <alignment horizontal="center" vertical="center"/>
    </xf>
    <xf numFmtId="0" fontId="24" fillId="3" borderId="1" xfId="45" applyFont="1" applyFill="1" applyBorder="1" applyAlignment="1" applyProtection="1">
      <alignment horizontal="center" vertical="center"/>
      <protection locked="0"/>
    </xf>
    <xf numFmtId="0" fontId="17" fillId="0" borderId="1" xfId="1" applyFont="1" applyFill="1" applyBorder="1" applyAlignment="1" applyProtection="1">
      <alignment horizontal="center" vertical="center"/>
    </xf>
    <xf numFmtId="0" fontId="4" fillId="0" borderId="6" xfId="5" applyFill="1" applyBorder="1" applyProtection="1">
      <alignment vertical="center"/>
    </xf>
    <xf numFmtId="0" fontId="17" fillId="0" borderId="2" xfId="1" applyFont="1" applyFill="1" applyBorder="1" applyAlignment="1" applyProtection="1">
      <alignment horizontal="center" vertical="center"/>
    </xf>
    <xf numFmtId="0" fontId="17" fillId="0" borderId="12" xfId="27" applyFont="1" applyFill="1" applyBorder="1" applyAlignment="1" applyProtection="1">
      <alignment vertical="center"/>
    </xf>
    <xf numFmtId="0" fontId="17" fillId="0" borderId="3" xfId="27" applyFont="1" applyFill="1" applyBorder="1" applyAlignment="1" applyProtection="1">
      <alignment vertical="center"/>
    </xf>
    <xf numFmtId="0" fontId="2" fillId="0" borderId="0" xfId="1" applyFill="1" applyBorder="1" applyAlignment="1" applyProtection="1">
      <alignment horizontal="right" vertical="center"/>
    </xf>
    <xf numFmtId="0" fontId="17" fillId="0" borderId="0" xfId="1" applyFont="1" applyFill="1" applyBorder="1" applyAlignment="1" applyProtection="1">
      <alignment horizontal="center" vertical="center"/>
    </xf>
    <xf numFmtId="0" fontId="2" fillId="0" borderId="0" xfId="1" applyFill="1" applyBorder="1" applyProtection="1">
      <alignment horizontal="left" vertical="center"/>
    </xf>
    <xf numFmtId="0" fontId="4" fillId="0" borderId="0" xfId="5" applyFill="1" applyBorder="1" applyProtection="1">
      <alignment vertical="center"/>
    </xf>
    <xf numFmtId="0" fontId="15" fillId="0" borderId="0" xfId="45" applyAlignment="1" applyProtection="1">
      <alignment horizontal="center" vertical="center"/>
    </xf>
    <xf numFmtId="0" fontId="9" fillId="0" borderId="0" xfId="8" applyFill="1" applyBorder="1" applyAlignment="1" applyProtection="1">
      <alignment horizontal="left" vertical="center"/>
    </xf>
    <xf numFmtId="0" fontId="15" fillId="0" borderId="0" xfId="45" applyProtection="1">
      <alignment horizontal="left" vertical="center"/>
    </xf>
    <xf numFmtId="0" fontId="9" fillId="0" borderId="0" xfId="8" applyFill="1" applyBorder="1" applyAlignment="1" applyProtection="1">
      <alignment horizontal="left"/>
    </xf>
    <xf numFmtId="165" fontId="17" fillId="0" borderId="0" xfId="1" applyNumberFormat="1" applyFont="1" applyFill="1" applyBorder="1" applyProtection="1">
      <alignment horizontal="left" vertical="center"/>
    </xf>
    <xf numFmtId="0" fontId="9" fillId="0" borderId="0" xfId="8" applyAlignment="1" applyProtection="1">
      <alignment horizontal="left"/>
    </xf>
    <xf numFmtId="0" fontId="2" fillId="0" borderId="0" xfId="1" applyAlignment="1" applyProtection="1">
      <alignment horizontal="right" vertical="center"/>
    </xf>
    <xf numFmtId="0" fontId="17" fillId="0" borderId="0" xfId="1" applyFont="1" applyFill="1" applyBorder="1" applyAlignment="1" applyProtection="1">
      <alignment horizontal="left" vertical="center" indent="1"/>
    </xf>
    <xf numFmtId="0" fontId="4" fillId="0" borderId="0" xfId="5" applyProtection="1">
      <alignment vertical="center"/>
    </xf>
    <xf numFmtId="0" fontId="17" fillId="0" borderId="12" xfId="1" applyFont="1" applyFill="1" applyBorder="1" applyAlignment="1" applyProtection="1">
      <alignment horizontal="center" vertical="center"/>
    </xf>
    <xf numFmtId="0" fontId="16" fillId="3" borderId="1" xfId="45" applyFont="1" applyFill="1" applyBorder="1" applyProtection="1">
      <alignment horizontal="left" vertical="center"/>
      <protection locked="0"/>
    </xf>
    <xf numFmtId="0" fontId="16" fillId="3" borderId="1" xfId="45" applyFont="1" applyFill="1" applyBorder="1" applyAlignment="1" applyProtection="1">
      <alignment horizontal="left" vertical="center"/>
      <protection locked="0"/>
    </xf>
    <xf numFmtId="0" fontId="9" fillId="2" borderId="1" xfId="8" applyFill="1" applyBorder="1" applyAlignment="1">
      <alignment horizontal="center" vertical="center"/>
    </xf>
    <xf numFmtId="0" fontId="9" fillId="2" borderId="1" xfId="8" applyFill="1" applyBorder="1" applyAlignment="1">
      <alignment horizontal="center" vertical="center"/>
    </xf>
    <xf numFmtId="0" fontId="25" fillId="0" borderId="1" xfId="1" applyFont="1" applyFill="1" applyBorder="1" applyAlignment="1" applyProtection="1">
      <alignment horizontal="center" vertical="center"/>
    </xf>
    <xf numFmtId="0" fontId="4" fillId="0" borderId="6" xfId="5" applyFont="1" applyFill="1" applyBorder="1" applyProtection="1">
      <alignment vertical="center"/>
    </xf>
    <xf numFmtId="0" fontId="16" fillId="3" borderId="4" xfId="45" applyFont="1" applyFill="1" applyBorder="1" applyAlignment="1" applyProtection="1">
      <alignment horizontal="center" vertical="center"/>
      <protection locked="0"/>
    </xf>
    <xf numFmtId="0" fontId="15" fillId="3" borderId="1" xfId="45" applyFill="1" applyBorder="1" applyProtection="1">
      <alignment horizontal="left" vertical="center"/>
      <protection locked="0"/>
    </xf>
    <xf numFmtId="0" fontId="16" fillId="0" borderId="0" xfId="45" applyFont="1" applyFill="1" applyBorder="1" applyAlignment="1" applyProtection="1">
      <alignment horizontal="left" vertical="center"/>
      <protection locked="0"/>
    </xf>
    <xf numFmtId="0" fontId="2" fillId="0" borderId="0" xfId="1" applyAlignment="1">
      <alignment horizontal="center" vertical="center"/>
    </xf>
    <xf numFmtId="0" fontId="9" fillId="0" borderId="7" xfId="8" applyBorder="1" applyAlignment="1">
      <alignment horizontal="left" vertical="center" wrapText="1"/>
    </xf>
    <xf numFmtId="49" fontId="26" fillId="0" borderId="1" xfId="45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2" fillId="0" borderId="0" xfId="1" applyAlignment="1">
      <alignment horizontal="left" vertical="center"/>
    </xf>
    <xf numFmtId="0" fontId="11" fillId="0" borderId="0" xfId="27" applyFont="1" applyAlignment="1"/>
    <xf numFmtId="0" fontId="18" fillId="0" borderId="0" xfId="27" applyFont="1" applyAlignment="1"/>
    <xf numFmtId="0" fontId="9" fillId="2" borderId="1" xfId="8" applyFill="1" applyBorder="1" applyAlignment="1">
      <alignment horizontal="center" vertical="center"/>
    </xf>
    <xf numFmtId="0" fontId="2" fillId="0" borderId="0" xfId="1">
      <alignment horizontal="left" vertical="center"/>
    </xf>
    <xf numFmtId="0" fontId="29" fillId="0" borderId="0" xfId="5" applyFont="1">
      <alignment vertical="center"/>
    </xf>
    <xf numFmtId="0" fontId="30" fillId="0" borderId="0" xfId="6" applyFont="1">
      <alignment vertical="center"/>
    </xf>
    <xf numFmtId="0" fontId="28" fillId="0" borderId="0" xfId="8" applyFont="1" applyAlignment="1">
      <alignment horizontal="left"/>
    </xf>
    <xf numFmtId="0" fontId="28" fillId="0" borderId="0" xfId="8" applyFont="1" applyAlignment="1">
      <alignment horizontal="right" vertical="center"/>
    </xf>
    <xf numFmtId="0" fontId="31" fillId="0" borderId="0" xfId="45" applyFont="1" applyAlignment="1">
      <alignment horizontal="right" vertical="center"/>
    </xf>
    <xf numFmtId="0" fontId="31" fillId="0" borderId="1" xfId="45" applyFont="1" applyBorder="1" applyAlignment="1">
      <alignment horizontal="left" vertical="center" wrapText="1"/>
    </xf>
    <xf numFmtId="0" fontId="28" fillId="0" borderId="0" xfId="8" applyFont="1" applyFill="1" applyBorder="1" applyAlignment="1" applyProtection="1">
      <alignment horizontal="left" vertical="center"/>
    </xf>
    <xf numFmtId="0" fontId="28" fillId="0" borderId="0" xfId="8" applyFont="1" applyAlignment="1" applyProtection="1">
      <alignment horizontal="left"/>
    </xf>
    <xf numFmtId="0" fontId="28" fillId="2" borderId="1" xfId="8" applyFont="1" applyFill="1" applyBorder="1" applyAlignment="1">
      <alignment horizontal="center" vertical="center"/>
    </xf>
    <xf numFmtId="0" fontId="9" fillId="2" borderId="7" xfId="8" applyFill="1" applyBorder="1" applyAlignment="1">
      <alignment vertical="center"/>
    </xf>
    <xf numFmtId="0" fontId="32" fillId="0" borderId="0" xfId="1" applyFo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0" xfId="1" applyFont="1" applyFill="1" applyBorder="1" applyAlignment="1">
      <alignment horizontal="right" vertical="center"/>
    </xf>
    <xf numFmtId="0" fontId="28" fillId="2" borderId="1" xfId="8" applyFont="1" applyFill="1" applyBorder="1" applyAlignment="1">
      <alignment horizontal="center" vertical="center" wrapText="1"/>
    </xf>
    <xf numFmtId="49" fontId="33" fillId="0" borderId="1" xfId="45" applyNumberFormat="1" applyFont="1" applyBorder="1" applyAlignment="1">
      <alignment horizontal="center" vertical="center" wrapText="1"/>
    </xf>
    <xf numFmtId="49" fontId="31" fillId="0" borderId="1" xfId="45" applyNumberFormat="1" applyFont="1" applyBorder="1" applyAlignment="1">
      <alignment horizontal="center" vertical="center" wrapText="1"/>
    </xf>
    <xf numFmtId="0" fontId="28" fillId="0" borderId="0" xfId="8" applyFont="1">
      <alignment horizontal="center" vertical="center"/>
    </xf>
    <xf numFmtId="49" fontId="31" fillId="0" borderId="1" xfId="45" applyNumberFormat="1" applyFont="1" applyBorder="1" applyAlignment="1">
      <alignment horizont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top"/>
    </xf>
    <xf numFmtId="49" fontId="27" fillId="0" borderId="1" xfId="45" applyNumberFormat="1" applyFont="1" applyBorder="1" applyAlignment="1">
      <alignment horizontal="center" vertical="center" wrapText="1"/>
    </xf>
    <xf numFmtId="0" fontId="27" fillId="0" borderId="1" xfId="45" applyFont="1" applyBorder="1" applyAlignment="1">
      <alignment horizontal="left" vertical="center" wrapText="1"/>
    </xf>
    <xf numFmtId="0" fontId="35" fillId="0" borderId="0" xfId="8" applyFont="1" applyFill="1" applyBorder="1" applyAlignment="1" applyProtection="1">
      <alignment horizontal="left" vertical="center"/>
    </xf>
    <xf numFmtId="0" fontId="15" fillId="0" borderId="8" xfId="45" applyBorder="1" applyAlignment="1">
      <alignment horizontal="left" vertical="center" wrapText="1"/>
    </xf>
    <xf numFmtId="0" fontId="15" fillId="0" borderId="9" xfId="45" applyBorder="1" applyAlignment="1">
      <alignment horizontal="left" vertical="center" wrapText="1"/>
    </xf>
    <xf numFmtId="0" fontId="9" fillId="0" borderId="5" xfId="8" applyBorder="1" applyAlignment="1">
      <alignment horizontal="left" vertical="center" wrapText="1"/>
    </xf>
    <xf numFmtId="0" fontId="9" fillId="0" borderId="7" xfId="8" applyBorder="1" applyAlignment="1">
      <alignment horizontal="left" vertical="center" wrapText="1"/>
    </xf>
    <xf numFmtId="0" fontId="27" fillId="0" borderId="2" xfId="45" applyFont="1" applyBorder="1" applyAlignment="1">
      <alignment horizontal="left" vertical="center" wrapText="1"/>
    </xf>
    <xf numFmtId="0" fontId="15" fillId="0" borderId="4" xfId="45" applyBorder="1" applyAlignment="1">
      <alignment horizontal="left" vertical="center" wrapText="1"/>
    </xf>
    <xf numFmtId="0" fontId="15" fillId="0" borderId="10" xfId="45" applyBorder="1" applyAlignment="1">
      <alignment horizontal="left" vertical="center" wrapText="1"/>
    </xf>
    <xf numFmtId="0" fontId="15" fillId="0" borderId="11" xfId="45" applyBorder="1" applyAlignment="1">
      <alignment horizontal="left" vertical="center" wrapText="1"/>
    </xf>
    <xf numFmtId="0" fontId="9" fillId="2" borderId="2" xfId="8" applyFill="1" applyBorder="1" applyAlignment="1">
      <alignment horizontal="left" vertical="center"/>
    </xf>
    <xf numFmtId="0" fontId="9" fillId="2" borderId="3" xfId="8" applyFill="1" applyBorder="1" applyAlignment="1">
      <alignment horizontal="left" vertical="center"/>
    </xf>
    <xf numFmtId="0" fontId="9" fillId="2" borderId="4" xfId="8" applyFill="1" applyBorder="1" applyAlignment="1">
      <alignment horizontal="left" vertical="center"/>
    </xf>
    <xf numFmtId="0" fontId="15" fillId="0" borderId="2" xfId="45" applyBorder="1" applyAlignment="1">
      <alignment horizontal="left" vertical="center" wrapText="1"/>
    </xf>
    <xf numFmtId="0" fontId="15" fillId="0" borderId="13" xfId="45" applyBorder="1" applyAlignment="1">
      <alignment horizontal="left" vertical="center" wrapText="1"/>
    </xf>
    <xf numFmtId="0" fontId="15" fillId="0" borderId="14" xfId="45" applyBorder="1" applyAlignment="1">
      <alignment horizontal="left" vertical="center" wrapText="1"/>
    </xf>
    <xf numFmtId="0" fontId="9" fillId="0" borderId="6" xfId="8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8" fillId="2" borderId="5" xfId="8" applyFont="1" applyFill="1" applyBorder="1" applyAlignment="1">
      <alignment horizontal="center" vertical="center"/>
    </xf>
    <xf numFmtId="0" fontId="9" fillId="2" borderId="7" xfId="8" applyFill="1" applyBorder="1" applyAlignment="1">
      <alignment horizontal="center" vertical="center"/>
    </xf>
    <xf numFmtId="0" fontId="17" fillId="3" borderId="2" xfId="1" applyFont="1" applyFill="1" applyBorder="1" applyProtection="1">
      <alignment horizontal="left" vertical="center"/>
      <protection locked="0"/>
    </xf>
    <xf numFmtId="0" fontId="17" fillId="3" borderId="3" xfId="1" applyFont="1" applyFill="1" applyBorder="1" applyProtection="1">
      <alignment horizontal="left" vertical="center"/>
      <protection locked="0"/>
    </xf>
    <xf numFmtId="0" fontId="17" fillId="3" borderId="4" xfId="1" applyFont="1" applyFill="1" applyBorder="1" applyProtection="1">
      <alignment horizontal="left" vertical="center"/>
      <protection locked="0"/>
    </xf>
    <xf numFmtId="166" fontId="17" fillId="3" borderId="2" xfId="1" applyNumberFormat="1" applyFont="1" applyFill="1" applyBorder="1" applyProtection="1">
      <alignment horizontal="left" vertical="center"/>
      <protection locked="0"/>
    </xf>
    <xf numFmtId="166" fontId="17" fillId="3" borderId="3" xfId="1" applyNumberFormat="1" applyFont="1" applyFill="1" applyBorder="1" applyProtection="1">
      <alignment horizontal="left" vertical="center"/>
      <protection locked="0"/>
    </xf>
    <xf numFmtId="166" fontId="17" fillId="3" borderId="4" xfId="1" applyNumberFormat="1" applyFont="1" applyFill="1" applyBorder="1" applyProtection="1">
      <alignment horizontal="left" vertical="center"/>
      <protection locked="0"/>
    </xf>
    <xf numFmtId="0" fontId="17" fillId="3" borderId="2" xfId="27" applyFont="1" applyFill="1" applyBorder="1" applyAlignment="1" applyProtection="1">
      <alignment horizontal="left" vertical="center"/>
      <protection locked="0"/>
    </xf>
    <xf numFmtId="0" fontId="17" fillId="3" borderId="3" xfId="27" applyFont="1" applyFill="1" applyBorder="1" applyAlignment="1" applyProtection="1">
      <alignment horizontal="left" vertical="center"/>
      <protection locked="0"/>
    </xf>
    <xf numFmtId="0" fontId="17" fillId="3" borderId="4" xfId="27" applyFont="1" applyFill="1" applyBorder="1" applyAlignment="1" applyProtection="1">
      <alignment horizontal="left" vertical="center"/>
      <protection locked="0"/>
    </xf>
    <xf numFmtId="0" fontId="28" fillId="5" borderId="2" xfId="8" applyFont="1" applyFill="1" applyBorder="1">
      <alignment horizontal="center" vertical="center"/>
    </xf>
    <xf numFmtId="0" fontId="9" fillId="5" borderId="3" xfId="8" applyFill="1" applyBorder="1">
      <alignment horizontal="center" vertical="center"/>
    </xf>
    <xf numFmtId="0" fontId="9" fillId="5" borderId="4" xfId="8" applyFill="1" applyBorder="1">
      <alignment horizontal="center" vertical="center"/>
    </xf>
    <xf numFmtId="0" fontId="9" fillId="2" borderId="5" xfId="8" applyFill="1" applyBorder="1" applyAlignment="1">
      <alignment horizontal="center" vertical="center"/>
    </xf>
    <xf numFmtId="0" fontId="28" fillId="2" borderId="8" xfId="8" applyFont="1" applyFill="1" applyBorder="1" applyAlignment="1">
      <alignment horizontal="center" vertical="center"/>
    </xf>
    <xf numFmtId="0" fontId="9" fillId="2" borderId="10" xfId="8" applyFill="1" applyBorder="1" applyAlignment="1">
      <alignment horizontal="center" vertical="center"/>
    </xf>
    <xf numFmtId="0" fontId="28" fillId="2" borderId="1" xfId="8" applyFont="1" applyFill="1" applyBorder="1" applyAlignment="1">
      <alignment horizontal="center" vertical="center"/>
    </xf>
    <xf numFmtId="0" fontId="9" fillId="2" borderId="1" xfId="8" applyFill="1" applyBorder="1" applyAlignment="1">
      <alignment horizontal="center" vertical="center"/>
    </xf>
    <xf numFmtId="165" fontId="17" fillId="3" borderId="2" xfId="1" applyNumberFormat="1" applyFont="1" applyFill="1" applyBorder="1" applyAlignment="1" applyProtection="1">
      <alignment horizontal="center" vertical="center"/>
      <protection locked="0"/>
    </xf>
    <xf numFmtId="165" fontId="17" fillId="3" borderId="3" xfId="1" applyNumberFormat="1" applyFont="1" applyFill="1" applyBorder="1" applyAlignment="1" applyProtection="1">
      <alignment horizontal="center" vertical="center"/>
      <protection locked="0"/>
    </xf>
    <xf numFmtId="165" fontId="17" fillId="3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6" xfId="8" applyFill="1" applyBorder="1" applyAlignment="1">
      <alignment horizontal="center" vertical="center"/>
    </xf>
    <xf numFmtId="0" fontId="9" fillId="2" borderId="13" xfId="8" applyFill="1" applyBorder="1" applyAlignment="1">
      <alignment horizontal="center" vertical="center"/>
    </xf>
    <xf numFmtId="0" fontId="28" fillId="2" borderId="2" xfId="8" applyFont="1" applyFill="1" applyBorder="1" applyAlignment="1">
      <alignment horizontal="center" vertical="center"/>
    </xf>
    <xf numFmtId="0" fontId="28" fillId="2" borderId="3" xfId="8" applyFont="1" applyFill="1" applyBorder="1" applyAlignment="1">
      <alignment horizontal="center" vertical="center"/>
    </xf>
    <xf numFmtId="0" fontId="28" fillId="2" borderId="4" xfId="8" applyFont="1" applyFill="1" applyBorder="1" applyAlignment="1">
      <alignment horizontal="center" vertical="center"/>
    </xf>
    <xf numFmtId="0" fontId="9" fillId="2" borderId="2" xfId="8" applyFill="1" applyBorder="1" applyAlignment="1">
      <alignment horizontal="center" vertical="center"/>
    </xf>
    <xf numFmtId="0" fontId="9" fillId="2" borderId="4" xfId="8" applyFill="1" applyBorder="1" applyAlignment="1">
      <alignment horizontal="center" vertical="center"/>
    </xf>
    <xf numFmtId="0" fontId="28" fillId="5" borderId="2" xfId="8" applyFont="1" applyFill="1" applyBorder="1" applyAlignment="1">
      <alignment horizontal="center" vertical="center"/>
    </xf>
    <xf numFmtId="0" fontId="28" fillId="5" borderId="3" xfId="8" applyFont="1" applyFill="1" applyBorder="1" applyAlignment="1">
      <alignment horizontal="center" vertical="center"/>
    </xf>
    <xf numFmtId="0" fontId="28" fillId="5" borderId="4" xfId="8" applyFont="1" applyFill="1" applyBorder="1" applyAlignment="1">
      <alignment horizontal="center" vertical="center"/>
    </xf>
    <xf numFmtId="0" fontId="23" fillId="0" borderId="12" xfId="45" applyFont="1" applyFill="1" applyBorder="1" applyProtection="1">
      <alignment horizontal="left" vertical="center"/>
    </xf>
    <xf numFmtId="166" fontId="15" fillId="0" borderId="0" xfId="45" applyNumberFormat="1" applyAlignment="1" applyProtection="1">
      <alignment horizontal="center" vertical="center"/>
    </xf>
    <xf numFmtId="0" fontId="16" fillId="3" borderId="2" xfId="45" applyFont="1" applyFill="1" applyBorder="1" applyProtection="1">
      <alignment horizontal="left" vertical="center"/>
      <protection locked="0"/>
    </xf>
    <xf numFmtId="0" fontId="16" fillId="3" borderId="3" xfId="45" applyFont="1" applyFill="1" applyBorder="1" applyProtection="1">
      <alignment horizontal="left" vertical="center"/>
      <protection locked="0"/>
    </xf>
    <xf numFmtId="0" fontId="16" fillId="3" borderId="4" xfId="45" applyFont="1" applyFill="1" applyBorder="1" applyProtection="1">
      <alignment horizontal="left" vertical="center"/>
      <protection locked="0"/>
    </xf>
    <xf numFmtId="165" fontId="16" fillId="3" borderId="2" xfId="45" applyNumberFormat="1" applyFont="1" applyFill="1" applyBorder="1" applyAlignment="1" applyProtection="1">
      <alignment horizontal="center" vertical="center"/>
      <protection locked="0"/>
    </xf>
    <xf numFmtId="165" fontId="16" fillId="3" borderId="3" xfId="45" applyNumberFormat="1" applyFont="1" applyFill="1" applyBorder="1" applyAlignment="1" applyProtection="1">
      <alignment horizontal="center" vertical="center"/>
      <protection locked="0"/>
    </xf>
    <xf numFmtId="165" fontId="16" fillId="3" borderId="4" xfId="45" applyNumberFormat="1" applyFont="1" applyFill="1" applyBorder="1" applyAlignment="1" applyProtection="1">
      <alignment horizontal="center" vertical="center"/>
      <protection locked="0"/>
    </xf>
    <xf numFmtId="0" fontId="34" fillId="0" borderId="2" xfId="27" applyFont="1" applyFill="1" applyBorder="1" applyAlignment="1" applyProtection="1">
      <alignment horizontal="left" vertical="center"/>
    </xf>
    <xf numFmtId="0" fontId="25" fillId="0" borderId="3" xfId="27" applyFont="1" applyFill="1" applyBorder="1" applyAlignment="1" applyProtection="1">
      <alignment horizontal="left" vertical="center"/>
    </xf>
    <xf numFmtId="0" fontId="25" fillId="0" borderId="4" xfId="27" applyFont="1" applyFill="1" applyBorder="1" applyAlignment="1" applyProtection="1">
      <alignment horizontal="left" vertical="center"/>
    </xf>
    <xf numFmtId="0" fontId="23" fillId="0" borderId="0" xfId="45" applyFont="1" applyFill="1" applyBorder="1" applyProtection="1">
      <alignment horizontal="left" vertical="center"/>
    </xf>
    <xf numFmtId="165" fontId="15" fillId="0" borderId="0" xfId="45" applyNumberFormat="1" applyAlignment="1" applyProtection="1">
      <alignment horizontal="center" vertical="center"/>
    </xf>
    <xf numFmtId="0" fontId="17" fillId="0" borderId="2" xfId="27" applyFont="1" applyFill="1" applyBorder="1" applyAlignment="1" applyProtection="1">
      <alignment horizontal="left" vertical="center"/>
    </xf>
    <xf numFmtId="0" fontId="17" fillId="0" borderId="3" xfId="27" applyFont="1" applyFill="1" applyBorder="1" applyAlignment="1" applyProtection="1">
      <alignment horizontal="left" vertical="center"/>
    </xf>
    <xf numFmtId="0" fontId="17" fillId="0" borderId="4" xfId="27" applyFont="1" applyFill="1" applyBorder="1" applyAlignment="1" applyProtection="1">
      <alignment horizontal="left" vertical="center"/>
    </xf>
    <xf numFmtId="0" fontId="16" fillId="3" borderId="2" xfId="45" applyFont="1" applyFill="1" applyBorder="1" applyAlignment="1" applyProtection="1">
      <alignment horizontal="left" vertical="center"/>
      <protection locked="0"/>
    </xf>
    <xf numFmtId="0" fontId="16" fillId="3" borderId="3" xfId="45" applyFont="1" applyFill="1" applyBorder="1" applyAlignment="1" applyProtection="1">
      <alignment horizontal="left" vertical="center"/>
      <protection locked="0"/>
    </xf>
    <xf numFmtId="0" fontId="16" fillId="3" borderId="4" xfId="45" applyFont="1" applyFill="1" applyBorder="1" applyAlignment="1" applyProtection="1">
      <alignment horizontal="left" vertical="center"/>
      <protection locked="0"/>
    </xf>
    <xf numFmtId="0" fontId="28" fillId="2" borderId="6" xfId="8" applyFont="1" applyFill="1" applyBorder="1" applyAlignment="1">
      <alignment horizontal="center" vertical="center"/>
    </xf>
    <xf numFmtId="0" fontId="28" fillId="2" borderId="7" xfId="8" applyFont="1" applyFill="1" applyBorder="1" applyAlignment="1">
      <alignment horizontal="center" vertical="center"/>
    </xf>
    <xf numFmtId="0" fontId="15" fillId="4" borderId="1" xfId="45" applyFont="1" applyFill="1" applyBorder="1" applyAlignment="1">
      <alignment horizontal="left" vertical="center" wrapText="1"/>
    </xf>
    <xf numFmtId="0" fontId="28" fillId="2" borderId="1" xfId="8" applyFont="1" applyFill="1" applyBorder="1">
      <alignment horizontal="center" vertical="center"/>
    </xf>
    <xf numFmtId="0" fontId="9" fillId="2" borderId="1" xfId="8" applyFill="1" applyBorder="1">
      <alignment horizontal="center" vertical="center"/>
    </xf>
    <xf numFmtId="0" fontId="28" fillId="2" borderId="5" xfId="8" applyFont="1" applyFill="1" applyBorder="1" applyAlignment="1">
      <alignment horizontal="center" vertical="center" wrapText="1"/>
    </xf>
    <xf numFmtId="0" fontId="27" fillId="4" borderId="1" xfId="45" applyFont="1" applyFill="1" applyBorder="1" applyAlignment="1">
      <alignment horizontal="left" vertical="center" wrapText="1"/>
    </xf>
    <xf numFmtId="166" fontId="2" fillId="0" borderId="0" xfId="1" applyNumberFormat="1">
      <alignment horizontal="left" vertical="center"/>
    </xf>
    <xf numFmtId="0" fontId="2" fillId="0" borderId="0" xfId="1">
      <alignment horizontal="left" vertical="center"/>
    </xf>
  </cellXfs>
  <cellStyles count="331">
    <cellStyle name="Followed Hyperlink" xfId="3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Hyperlink" xfId="2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 2" xfId="28" xr:uid="{00000000-0005-0000-0000-00003F010000}"/>
    <cellStyle name="ICRHB Document Title" xfId="4" xr:uid="{00000000-0005-0000-0000-000040010000}"/>
    <cellStyle name="ICRHB Normal" xfId="1" xr:uid="{00000000-0005-0000-0000-000041010000}"/>
    <cellStyle name="ICRHB Paragraph Header" xfId="7" xr:uid="{00000000-0005-0000-0000-000042010000}"/>
    <cellStyle name="ICRHB Section Header" xfId="5" xr:uid="{00000000-0005-0000-0000-000043010000}"/>
    <cellStyle name="ICRHB Section Subheader" xfId="6" xr:uid="{00000000-0005-0000-0000-000044010000}"/>
    <cellStyle name="ICRHB Table Header" xfId="8" xr:uid="{00000000-0005-0000-0000-000045010000}"/>
    <cellStyle name="ICRHB Table Text" xfId="45" xr:uid="{00000000-0005-0000-0000-000046010000}"/>
    <cellStyle name="Normal" xfId="0" builtinId="0"/>
    <cellStyle name="Normal 2" xfId="29" xr:uid="{00000000-0005-0000-0000-000048010000}"/>
    <cellStyle name="Normal 2 2" xfId="27" xr:uid="{00000000-0005-0000-0000-000049010000}"/>
    <cellStyle name="Normal 3" xfId="30" xr:uid="{00000000-0005-0000-0000-00004A010000}"/>
  </cellStyles>
  <dxfs count="5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1</xdr:row>
      <xdr:rowOff>101600</xdr:rowOff>
    </xdr:from>
    <xdr:to>
      <xdr:col>1</xdr:col>
      <xdr:colOff>759460</xdr:colOff>
      <xdr:row>1</xdr:row>
      <xdr:rowOff>792480</xdr:rowOff>
    </xdr:to>
    <xdr:pic>
      <xdr:nvPicPr>
        <xdr:cNvPr id="3" name="Picture 2" descr="D:\IPMA\Website\Intranet\323 Official Graphics\IPMA_full_logo_sm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264160"/>
          <a:ext cx="749300" cy="690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3160569</xdr:colOff>
      <xdr:row>1</xdr:row>
      <xdr:rowOff>155864</xdr:rowOff>
    </xdr:from>
    <xdr:to>
      <xdr:col>3</xdr:col>
      <xdr:colOff>1895475</xdr:colOff>
      <xdr:row>1</xdr:row>
      <xdr:rowOff>841664</xdr:rowOff>
    </xdr:to>
    <xdr:pic>
      <xdr:nvPicPr>
        <xdr:cNvPr id="4" name="Picture 3" descr="CAPM LOGO nov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046" y="337705"/>
          <a:ext cx="1895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PMCert Color">
  <a:themeElements>
    <a:clrScheme name="Custom 275">
      <a:dk1>
        <a:sysClr val="windowText" lastClr="000000"/>
      </a:dk1>
      <a:lt1>
        <a:sysClr val="window" lastClr="FFFFFF"/>
      </a:lt1>
      <a:dk2>
        <a:srgbClr val="800000"/>
      </a:dk2>
      <a:lt2>
        <a:srgbClr val="0000FF"/>
      </a:lt2>
      <a:accent1>
        <a:srgbClr val="FFC4C9"/>
      </a:accent1>
      <a:accent2>
        <a:srgbClr val="CCEEFF"/>
      </a:accent2>
      <a:accent3>
        <a:srgbClr val="DEFECE"/>
      </a:accent3>
      <a:accent4>
        <a:srgbClr val="EEDEFE"/>
      </a:accent4>
      <a:accent5>
        <a:srgbClr val="FFFFCC"/>
      </a:accent5>
      <a:accent6>
        <a:srgbClr val="F79646"/>
      </a:accent6>
      <a:hlink>
        <a:srgbClr val="0099EE"/>
      </a:hlink>
      <a:folHlink>
        <a:srgbClr val="CC00CC"/>
      </a:folHlink>
    </a:clrScheme>
    <a:fontScheme name="Office 2">
      <a:maj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E28"/>
  <sheetViews>
    <sheetView showGridLines="0" zoomScale="110" zoomScaleNormal="110" zoomScalePageLayoutView="125" workbookViewId="0">
      <selection activeCell="C9" sqref="C9:D9"/>
    </sheetView>
  </sheetViews>
  <sheetFormatPr defaultColWidth="10.85546875" defaultRowHeight="14.25" x14ac:dyDescent="0.2"/>
  <cols>
    <col min="1" max="1" width="2.85546875" style="82" customWidth="1"/>
    <col min="2" max="2" width="27.7109375" style="82" customWidth="1"/>
    <col min="3" max="3" width="36" style="82" customWidth="1"/>
    <col min="4" max="4" width="28.5703125" style="82" customWidth="1"/>
    <col min="5" max="16384" width="10.85546875" style="82"/>
  </cols>
  <sheetData>
    <row r="2" spans="1:5" ht="68.099999999999994" customHeight="1" x14ac:dyDescent="0.2">
      <c r="A2" s="125"/>
      <c r="B2" s="125"/>
      <c r="C2" s="81" t="s">
        <v>85</v>
      </c>
      <c r="D2" s="5" t="s">
        <v>86</v>
      </c>
      <c r="E2" s="78"/>
    </row>
    <row r="3" spans="1:5" ht="15" customHeight="1" x14ac:dyDescent="0.2">
      <c r="A3" s="78"/>
      <c r="B3" s="78"/>
      <c r="C3" s="81"/>
      <c r="D3" s="5"/>
      <c r="E3" s="78"/>
    </row>
    <row r="4" spans="1:5" ht="15" customHeight="1" x14ac:dyDescent="0.2"/>
    <row r="5" spans="1:5" s="3" customFormat="1" ht="18" customHeight="1" x14ac:dyDescent="0.2">
      <c r="B5" s="118" t="s">
        <v>87</v>
      </c>
      <c r="C5" s="119"/>
      <c r="D5" s="120"/>
    </row>
    <row r="6" spans="1:5" s="4" customFormat="1" ht="12.75" x14ac:dyDescent="0.2">
      <c r="B6" s="124" t="s">
        <v>88</v>
      </c>
      <c r="C6" s="110" t="s">
        <v>89</v>
      </c>
      <c r="D6" s="111"/>
    </row>
    <row r="7" spans="1:5" s="4" customFormat="1" ht="30" customHeight="1" x14ac:dyDescent="0.2">
      <c r="B7" s="113"/>
      <c r="C7" s="116" t="s">
        <v>372</v>
      </c>
      <c r="D7" s="117"/>
    </row>
    <row r="8" spans="1:5" s="83" customFormat="1" ht="42.95" customHeight="1" x14ac:dyDescent="0.2">
      <c r="B8" s="79" t="s">
        <v>90</v>
      </c>
      <c r="C8" s="121" t="s">
        <v>373</v>
      </c>
      <c r="D8" s="115"/>
    </row>
    <row r="9" spans="1:5" s="83" customFormat="1" ht="42.95" customHeight="1" x14ac:dyDescent="0.2">
      <c r="B9" s="79" t="s">
        <v>374</v>
      </c>
      <c r="C9" s="121" t="s">
        <v>375</v>
      </c>
      <c r="D9" s="115"/>
    </row>
    <row r="10" spans="1:5" s="83" customFormat="1" ht="36" customHeight="1" x14ac:dyDescent="0.2">
      <c r="B10" s="79" t="s">
        <v>91</v>
      </c>
      <c r="C10" s="121" t="s">
        <v>376</v>
      </c>
      <c r="D10" s="115"/>
    </row>
    <row r="13" spans="1:5" s="3" customFormat="1" ht="18" customHeight="1" x14ac:dyDescent="0.2">
      <c r="B13" s="118" t="s">
        <v>378</v>
      </c>
      <c r="C13" s="119"/>
      <c r="D13" s="120"/>
    </row>
    <row r="14" spans="1:5" s="83" customFormat="1" ht="65.45" customHeight="1" x14ac:dyDescent="0.2">
      <c r="B14" s="79" t="s">
        <v>92</v>
      </c>
      <c r="C14" s="121" t="s">
        <v>377</v>
      </c>
      <c r="D14" s="115"/>
    </row>
    <row r="15" spans="1:5" s="83" customFormat="1" ht="144.94999999999999" customHeight="1" x14ac:dyDescent="0.2">
      <c r="B15" s="79" t="s">
        <v>93</v>
      </c>
      <c r="C15" s="114" t="s">
        <v>379</v>
      </c>
      <c r="D15" s="115"/>
    </row>
    <row r="16" spans="1:5" s="83" customFormat="1" ht="63" customHeight="1" x14ac:dyDescent="0.2">
      <c r="B16" s="112" t="s">
        <v>380</v>
      </c>
      <c r="C16" s="110" t="s">
        <v>381</v>
      </c>
      <c r="D16" s="111"/>
    </row>
    <row r="17" spans="2:4" s="83" customFormat="1" ht="35.25" customHeight="1" x14ac:dyDescent="0.2">
      <c r="B17" s="113"/>
      <c r="C17" s="116" t="s">
        <v>382</v>
      </c>
      <c r="D17" s="117"/>
    </row>
    <row r="18" spans="2:4" s="83" customFormat="1" ht="30" customHeight="1" x14ac:dyDescent="0.2">
      <c r="B18" s="112" t="s">
        <v>383</v>
      </c>
      <c r="C18" s="110" t="s">
        <v>370</v>
      </c>
      <c r="D18" s="111"/>
    </row>
    <row r="19" spans="2:4" s="83" customFormat="1" ht="42" customHeight="1" x14ac:dyDescent="0.2">
      <c r="B19" s="124"/>
      <c r="C19" s="122" t="s">
        <v>384</v>
      </c>
      <c r="D19" s="123"/>
    </row>
    <row r="20" spans="2:4" s="83" customFormat="1" ht="54" customHeight="1" x14ac:dyDescent="0.2">
      <c r="B20" s="113"/>
      <c r="C20" s="116" t="s">
        <v>368</v>
      </c>
      <c r="D20" s="117"/>
    </row>
    <row r="21" spans="2:4" s="83" customFormat="1" ht="32.1" customHeight="1" x14ac:dyDescent="0.2">
      <c r="B21" s="112" t="s">
        <v>385</v>
      </c>
      <c r="C21" s="110" t="s">
        <v>369</v>
      </c>
      <c r="D21" s="111"/>
    </row>
    <row r="22" spans="2:4" s="83" customFormat="1" ht="30.95" customHeight="1" x14ac:dyDescent="0.2">
      <c r="B22" s="113"/>
      <c r="C22" s="116" t="s">
        <v>371</v>
      </c>
      <c r="D22" s="117"/>
    </row>
    <row r="24" spans="2:4" s="83" customFormat="1" ht="12.75" x14ac:dyDescent="0.2">
      <c r="C24" s="84"/>
    </row>
    <row r="25" spans="2:4" s="3" customFormat="1" ht="18" customHeight="1" x14ac:dyDescent="0.2">
      <c r="B25" s="118" t="s">
        <v>386</v>
      </c>
      <c r="C25" s="119"/>
      <c r="D25" s="120"/>
    </row>
    <row r="26" spans="2:4" s="83" customFormat="1" ht="36.75" customHeight="1" x14ac:dyDescent="0.2">
      <c r="B26" s="79" t="s">
        <v>92</v>
      </c>
      <c r="C26" s="121" t="s">
        <v>444</v>
      </c>
      <c r="D26" s="115"/>
    </row>
    <row r="27" spans="2:4" s="83" customFormat="1" ht="30" customHeight="1" x14ac:dyDescent="0.2">
      <c r="B27" s="79" t="s">
        <v>383</v>
      </c>
      <c r="C27" s="121" t="s">
        <v>387</v>
      </c>
      <c r="D27" s="115"/>
    </row>
    <row r="28" spans="2:4" s="83" customFormat="1" ht="77.45" customHeight="1" x14ac:dyDescent="0.2">
      <c r="B28" s="79" t="s">
        <v>388</v>
      </c>
      <c r="C28" s="114" t="s">
        <v>389</v>
      </c>
      <c r="D28" s="115"/>
    </row>
  </sheetData>
  <customSheetViews>
    <customSheetView guid="{740DCA0A-182B-E649-BC90-296BE2BDEAB7}" scale="125" showGridLines="0" topLeftCell="A8">
      <selection activeCell="F10" sqref="F10"/>
      <pageMargins left="0.7" right="0.7" top="0.75" bottom="0.75" header="0.3" footer="0.3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  <customSheetView guid="{71A5A68B-263A-43E2-9E2C-70FE0B46C6DF}" scale="125" showGridLines="0" topLeftCell="A19">
      <selection activeCell="B31" sqref="B31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5">
    <mergeCell ref="A2:B2"/>
    <mergeCell ref="B5:D5"/>
    <mergeCell ref="C6:D6"/>
    <mergeCell ref="C7:D7"/>
    <mergeCell ref="B6:B7"/>
    <mergeCell ref="B13:D13"/>
    <mergeCell ref="C18:D18"/>
    <mergeCell ref="C19:D19"/>
    <mergeCell ref="C20:D20"/>
    <mergeCell ref="C8:D8"/>
    <mergeCell ref="C9:D9"/>
    <mergeCell ref="C10:D10"/>
    <mergeCell ref="C16:D16"/>
    <mergeCell ref="C17:D17"/>
    <mergeCell ref="C15:D15"/>
    <mergeCell ref="C14:D14"/>
    <mergeCell ref="B16:B17"/>
    <mergeCell ref="B18:B20"/>
    <mergeCell ref="C21:D21"/>
    <mergeCell ref="B21:B22"/>
    <mergeCell ref="C28:D28"/>
    <mergeCell ref="C22:D22"/>
    <mergeCell ref="B25:D25"/>
    <mergeCell ref="C26:D26"/>
    <mergeCell ref="C27:D27"/>
  </mergeCells>
  <phoneticPr fontId="10" type="noConversion"/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1"/>
  <headerFooter>
    <oddFooter>&amp;L&amp;K000000IPMA ICR Handbook_x000D_&amp;KFF0000IPMA Internal Document&amp;C&amp;K000000&amp;P of &amp;N&amp;R&amp;K000000Management Complexity Ratings_x000D_v0.5, 30.05.2016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2:V59"/>
  <sheetViews>
    <sheetView showGridLines="0" workbookViewId="0">
      <pane xSplit="3" ySplit="9" topLeftCell="D10" activePane="bottomRight" state="frozenSplit"/>
      <selection pane="topRight" activeCell="D17" sqref="D17"/>
      <selection pane="bottomLeft" activeCell="A10" sqref="A10"/>
      <selection pane="bottomRight" activeCell="K12" sqref="K12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61.85546875" style="7" customWidth="1"/>
    <col min="4" max="14" width="4.85546875" style="8" customWidth="1"/>
    <col min="15" max="15" width="7.42578125" style="8" customWidth="1"/>
    <col min="16" max="16" width="54.42578125" style="7" customWidth="1"/>
    <col min="17" max="17" width="50.85546875" style="7" customWidth="1"/>
    <col min="18" max="18" width="11" style="7" customWidth="1"/>
    <col min="19" max="21" width="38.85546875" style="7" hidden="1" customWidth="1"/>
    <col min="22" max="22" width="10.85546875" style="7"/>
    <col min="23" max="23" width="11" style="7" customWidth="1"/>
    <col min="24" max="16384" width="10.85546875" style="7"/>
  </cols>
  <sheetData>
    <row r="2" spans="2:22" s="2" customFormat="1" ht="20.100000000000001" customHeight="1" x14ac:dyDescent="0.2">
      <c r="B2" s="11"/>
      <c r="C2" s="87" t="s">
        <v>100</v>
      </c>
      <c r="D2" s="89" t="s">
        <v>102</v>
      </c>
      <c r="E2" s="38"/>
      <c r="F2" s="39"/>
      <c r="G2" s="36"/>
      <c r="H2" s="18"/>
      <c r="I2" s="18"/>
      <c r="J2" s="89" t="s">
        <v>103</v>
      </c>
      <c r="K2" s="16"/>
      <c r="L2" s="16"/>
      <c r="M2" s="17"/>
      <c r="N2" s="16"/>
      <c r="O2" s="16"/>
      <c r="P2" s="16"/>
      <c r="Q2" s="16"/>
      <c r="R2" s="16"/>
      <c r="S2" s="7"/>
      <c r="T2" s="7"/>
      <c r="U2" s="7"/>
    </row>
    <row r="3" spans="2:22" s="2" customFormat="1" ht="20.100000000000001" customHeight="1" x14ac:dyDescent="0.2">
      <c r="B3" s="11"/>
      <c r="C3" s="88" t="s">
        <v>125</v>
      </c>
      <c r="D3" s="128" t="s">
        <v>40</v>
      </c>
      <c r="E3" s="129"/>
      <c r="F3" s="129"/>
      <c r="G3" s="129"/>
      <c r="H3" s="130"/>
      <c r="I3" s="18"/>
      <c r="J3" s="131">
        <v>42656</v>
      </c>
      <c r="K3" s="132"/>
      <c r="L3" s="132"/>
      <c r="M3" s="133"/>
      <c r="N3" s="16"/>
      <c r="O3" s="16"/>
      <c r="P3" s="16"/>
      <c r="Q3" s="16"/>
      <c r="R3" s="16"/>
      <c r="S3" s="7"/>
      <c r="T3" s="7"/>
      <c r="U3" s="7"/>
    </row>
    <row r="4" spans="2:22" s="2" customFormat="1" ht="20.100000000000001" customHeight="1" x14ac:dyDescent="0.2">
      <c r="B4" s="11"/>
      <c r="C4" s="88" t="s">
        <v>101</v>
      </c>
      <c r="D4" s="89" t="s">
        <v>121</v>
      </c>
      <c r="F4" s="89" t="s">
        <v>104</v>
      </c>
      <c r="G4" s="39"/>
      <c r="H4" s="37"/>
      <c r="I4" s="37"/>
      <c r="J4" s="37"/>
      <c r="K4" s="16"/>
      <c r="L4" s="16"/>
      <c r="M4" s="17"/>
      <c r="N4" s="16"/>
      <c r="O4" s="16"/>
      <c r="P4" s="15"/>
      <c r="Q4" s="18"/>
      <c r="R4" s="18"/>
      <c r="S4" s="7"/>
      <c r="T4" s="7"/>
      <c r="U4" s="7"/>
    </row>
    <row r="5" spans="2:22" s="2" customFormat="1" ht="20.100000000000001" customHeight="1" x14ac:dyDescent="0.2">
      <c r="B5" s="11"/>
      <c r="C5" s="42" t="str">
        <f>IF(AND(OR(D5="C",D5="D"),OR((F5="Programme"),F5="Portfolio")),"Invalid Domain or Level    ","")</f>
        <v/>
      </c>
      <c r="D5" s="40" t="s">
        <v>2</v>
      </c>
      <c r="E5" s="41"/>
      <c r="F5" s="134" t="s">
        <v>393</v>
      </c>
      <c r="G5" s="135"/>
      <c r="H5" s="136"/>
      <c r="I5" s="37"/>
      <c r="J5" s="37"/>
      <c r="K5" s="16"/>
      <c r="L5" s="16"/>
      <c r="M5" s="17"/>
      <c r="N5" s="16"/>
      <c r="O5" s="16"/>
      <c r="P5" s="15"/>
      <c r="Q5" s="18"/>
      <c r="R5" s="18"/>
      <c r="S5" s="7"/>
      <c r="T5" s="7"/>
      <c r="U5" s="7"/>
    </row>
    <row r="6" spans="2:22" s="2" customFormat="1" ht="20.100000000000001" customHeight="1" x14ac:dyDescent="0.2">
      <c r="B6" s="11"/>
      <c r="C6" s="33"/>
      <c r="D6" s="52"/>
      <c r="E6" s="53"/>
      <c r="F6" s="54"/>
      <c r="G6" s="55"/>
      <c r="H6" s="56"/>
      <c r="I6" s="56"/>
      <c r="J6" s="56"/>
      <c r="K6" s="57"/>
      <c r="L6" s="57"/>
      <c r="M6" s="58"/>
      <c r="N6" s="57"/>
      <c r="O6" s="57"/>
      <c r="P6" s="15"/>
      <c r="Q6" s="18"/>
      <c r="R6" s="18"/>
      <c r="S6" s="7"/>
      <c r="T6" s="7"/>
      <c r="U6" s="7"/>
    </row>
    <row r="7" spans="2:22" ht="21" customHeight="1" x14ac:dyDescent="0.2">
      <c r="D7" s="137" t="s">
        <v>105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2:22" s="6" customFormat="1" ht="17.100000000000001" customHeight="1" x14ac:dyDescent="0.2">
      <c r="B8" s="140" t="s">
        <v>11</v>
      </c>
      <c r="C8" s="141" t="s">
        <v>126</v>
      </c>
      <c r="D8" s="143" t="s">
        <v>394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26" t="s">
        <v>106</v>
      </c>
      <c r="Q8" s="126" t="s">
        <v>110</v>
      </c>
      <c r="R8" s="46"/>
      <c r="S8" s="7"/>
      <c r="T8" s="7"/>
      <c r="U8" s="7"/>
    </row>
    <row r="9" spans="2:22" s="6" customFormat="1" ht="17.100000000000001" customHeight="1" x14ac:dyDescent="0.2">
      <c r="B9" s="127"/>
      <c r="C9" s="142"/>
      <c r="D9" s="71" t="s">
        <v>1</v>
      </c>
      <c r="E9" s="71" t="s">
        <v>2</v>
      </c>
      <c r="F9" s="71" t="s">
        <v>3</v>
      </c>
      <c r="G9" s="71" t="s">
        <v>4</v>
      </c>
      <c r="H9" s="71" t="s">
        <v>5</v>
      </c>
      <c r="I9" s="71" t="s">
        <v>6</v>
      </c>
      <c r="J9" s="71" t="s">
        <v>7</v>
      </c>
      <c r="K9" s="71" t="s">
        <v>8</v>
      </c>
      <c r="L9" s="71" t="s">
        <v>9</v>
      </c>
      <c r="M9" s="71" t="s">
        <v>10</v>
      </c>
      <c r="N9" s="71" t="s">
        <v>38</v>
      </c>
      <c r="O9" s="71" t="s">
        <v>39</v>
      </c>
      <c r="P9" s="127"/>
      <c r="Q9" s="127"/>
      <c r="R9" s="46"/>
      <c r="S9" s="7"/>
      <c r="T9" s="7"/>
      <c r="U9" s="7"/>
    </row>
    <row r="10" spans="2:22" ht="54" customHeight="1" x14ac:dyDescent="0.2">
      <c r="B10" s="32">
        <v>1</v>
      </c>
      <c r="C10" s="105" t="s">
        <v>94</v>
      </c>
      <c r="D10" s="47">
        <v>3</v>
      </c>
      <c r="E10" s="47">
        <v>1</v>
      </c>
      <c r="F10" s="47">
        <v>3</v>
      </c>
      <c r="G10" s="47">
        <v>1</v>
      </c>
      <c r="H10" s="47">
        <v>2</v>
      </c>
      <c r="I10" s="47"/>
      <c r="J10" s="47"/>
      <c r="K10" s="47"/>
      <c r="L10" s="47"/>
      <c r="M10" s="47"/>
      <c r="N10" s="47"/>
      <c r="O10" s="47"/>
      <c r="P10" s="69"/>
      <c r="Q10" s="92" t="s">
        <v>111</v>
      </c>
      <c r="R10" s="43"/>
      <c r="S10" s="19" t="s">
        <v>41</v>
      </c>
      <c r="T10" s="19" t="s">
        <v>43</v>
      </c>
      <c r="U10" s="19" t="s">
        <v>44</v>
      </c>
    </row>
    <row r="11" spans="2:22" ht="84.75" customHeight="1" x14ac:dyDescent="0.2">
      <c r="B11" s="32">
        <v>2</v>
      </c>
      <c r="C11" s="105" t="s">
        <v>390</v>
      </c>
      <c r="D11" s="47">
        <v>3</v>
      </c>
      <c r="E11" s="47">
        <v>2</v>
      </c>
      <c r="F11" s="47">
        <v>2</v>
      </c>
      <c r="G11" s="47">
        <v>2</v>
      </c>
      <c r="H11" s="47">
        <v>2</v>
      </c>
      <c r="I11" s="47"/>
      <c r="J11" s="47"/>
      <c r="K11" s="47"/>
      <c r="L11" s="47"/>
      <c r="M11" s="47"/>
      <c r="N11" s="47"/>
      <c r="O11" s="47"/>
      <c r="P11" s="69"/>
      <c r="Q11" s="92" t="s">
        <v>112</v>
      </c>
      <c r="R11" s="43"/>
      <c r="S11" s="19" t="s">
        <v>42</v>
      </c>
      <c r="T11" s="19" t="s">
        <v>55</v>
      </c>
      <c r="U11" s="19" t="s">
        <v>63</v>
      </c>
    </row>
    <row r="12" spans="2:22" ht="94.5" customHeight="1" x14ac:dyDescent="0.2">
      <c r="B12" s="32">
        <v>3</v>
      </c>
      <c r="C12" s="105" t="s">
        <v>391</v>
      </c>
      <c r="D12" s="47">
        <v>3</v>
      </c>
      <c r="E12" s="47">
        <v>3</v>
      </c>
      <c r="F12" s="47">
        <v>3</v>
      </c>
      <c r="G12" s="47">
        <v>3</v>
      </c>
      <c r="H12" s="47">
        <v>3</v>
      </c>
      <c r="I12" s="47"/>
      <c r="J12" s="47"/>
      <c r="K12" s="47"/>
      <c r="L12" s="47"/>
      <c r="M12" s="47"/>
      <c r="N12" s="47"/>
      <c r="O12" s="47"/>
      <c r="P12" s="69"/>
      <c r="Q12" s="92" t="s">
        <v>113</v>
      </c>
      <c r="R12" s="43"/>
      <c r="S12" s="19" t="s">
        <v>48</v>
      </c>
      <c r="T12" s="19" t="s">
        <v>56</v>
      </c>
      <c r="U12" s="19" t="s">
        <v>64</v>
      </c>
      <c r="V12" s="45"/>
    </row>
    <row r="13" spans="2:22" ht="50.25" customHeight="1" x14ac:dyDescent="0.2">
      <c r="B13" s="32">
        <v>4</v>
      </c>
      <c r="C13" s="105" t="s">
        <v>95</v>
      </c>
      <c r="D13" s="47">
        <v>4</v>
      </c>
      <c r="E13" s="47">
        <v>2</v>
      </c>
      <c r="F13" s="47">
        <v>3</v>
      </c>
      <c r="G13" s="47">
        <v>3</v>
      </c>
      <c r="H13" s="47">
        <v>4</v>
      </c>
      <c r="I13" s="47"/>
      <c r="J13" s="47"/>
      <c r="K13" s="47"/>
      <c r="L13" s="47"/>
      <c r="M13" s="47"/>
      <c r="N13" s="47"/>
      <c r="O13" s="47"/>
      <c r="P13" s="69"/>
      <c r="Q13" s="92" t="s">
        <v>114</v>
      </c>
      <c r="R13" s="43"/>
      <c r="S13" s="7" t="s">
        <v>45</v>
      </c>
      <c r="T13" s="7" t="s">
        <v>46</v>
      </c>
      <c r="U13" s="7" t="s">
        <v>47</v>
      </c>
      <c r="V13" s="45"/>
    </row>
    <row r="14" spans="2:22" s="24" customFormat="1" ht="112.5" customHeight="1" x14ac:dyDescent="0.2">
      <c r="B14" s="32">
        <v>5</v>
      </c>
      <c r="C14" s="105" t="s">
        <v>392</v>
      </c>
      <c r="D14" s="47">
        <v>3</v>
      </c>
      <c r="E14" s="47">
        <v>2</v>
      </c>
      <c r="F14" s="47">
        <v>2</v>
      </c>
      <c r="G14" s="47">
        <v>3</v>
      </c>
      <c r="H14" s="47">
        <v>3</v>
      </c>
      <c r="I14" s="47"/>
      <c r="J14" s="47"/>
      <c r="K14" s="47"/>
      <c r="L14" s="47"/>
      <c r="M14" s="47"/>
      <c r="N14" s="47"/>
      <c r="O14" s="47"/>
      <c r="P14" s="70"/>
      <c r="Q14" s="92" t="s">
        <v>115</v>
      </c>
      <c r="R14" s="44"/>
      <c r="S14" s="19" t="s">
        <v>49</v>
      </c>
      <c r="T14" s="19" t="s">
        <v>57</v>
      </c>
      <c r="U14" s="19" t="s">
        <v>65</v>
      </c>
      <c r="V14" s="45"/>
    </row>
    <row r="15" spans="2:22" ht="67.5" customHeight="1" x14ac:dyDescent="0.2">
      <c r="B15" s="32">
        <v>6</v>
      </c>
      <c r="C15" s="105" t="s">
        <v>96</v>
      </c>
      <c r="D15" s="47">
        <v>3</v>
      </c>
      <c r="E15" s="47">
        <v>3</v>
      </c>
      <c r="F15" s="47">
        <v>3</v>
      </c>
      <c r="G15" s="47">
        <v>3</v>
      </c>
      <c r="H15" s="47">
        <v>3</v>
      </c>
      <c r="I15" s="47"/>
      <c r="J15" s="47"/>
      <c r="K15" s="47"/>
      <c r="L15" s="47"/>
      <c r="M15" s="47"/>
      <c r="N15" s="47"/>
      <c r="O15" s="47"/>
      <c r="P15" s="69"/>
      <c r="Q15" s="92" t="s">
        <v>116</v>
      </c>
      <c r="R15" s="43"/>
      <c r="S15" s="19" t="s">
        <v>50</v>
      </c>
      <c r="T15" s="19" t="s">
        <v>58</v>
      </c>
      <c r="U15" s="19" t="s">
        <v>66</v>
      </c>
    </row>
    <row r="16" spans="2:22" ht="80.25" customHeight="1" x14ac:dyDescent="0.2">
      <c r="B16" s="32">
        <v>7</v>
      </c>
      <c r="C16" s="105" t="s">
        <v>430</v>
      </c>
      <c r="D16" s="47">
        <v>3</v>
      </c>
      <c r="E16" s="47">
        <v>2</v>
      </c>
      <c r="F16" s="47">
        <v>2</v>
      </c>
      <c r="G16" s="47">
        <v>3</v>
      </c>
      <c r="H16" s="47">
        <v>2</v>
      </c>
      <c r="I16" s="47"/>
      <c r="J16" s="47"/>
      <c r="K16" s="47"/>
      <c r="L16" s="47"/>
      <c r="M16" s="47"/>
      <c r="N16" s="47"/>
      <c r="O16" s="47"/>
      <c r="P16" s="69"/>
      <c r="Q16" s="92" t="s">
        <v>117</v>
      </c>
      <c r="R16" s="43"/>
      <c r="S16" s="19" t="s">
        <v>51</v>
      </c>
      <c r="T16" s="19" t="s">
        <v>59</v>
      </c>
      <c r="U16" s="19" t="s">
        <v>67</v>
      </c>
    </row>
    <row r="17" spans="2:22" ht="81.75" customHeight="1" x14ac:dyDescent="0.2">
      <c r="B17" s="32">
        <v>8</v>
      </c>
      <c r="C17" s="105" t="s">
        <v>97</v>
      </c>
      <c r="D17" s="47">
        <v>3</v>
      </c>
      <c r="E17" s="47">
        <v>2</v>
      </c>
      <c r="F17" s="47">
        <v>3</v>
      </c>
      <c r="G17" s="47">
        <v>3</v>
      </c>
      <c r="H17" s="47">
        <v>2</v>
      </c>
      <c r="I17" s="47"/>
      <c r="J17" s="47"/>
      <c r="K17" s="47"/>
      <c r="L17" s="47"/>
      <c r="M17" s="47"/>
      <c r="N17" s="47"/>
      <c r="O17" s="47"/>
      <c r="P17" s="69"/>
      <c r="Q17" s="92" t="s">
        <v>118</v>
      </c>
      <c r="R17" s="43"/>
      <c r="S17" s="19" t="s">
        <v>52</v>
      </c>
      <c r="T17" s="19" t="s">
        <v>60</v>
      </c>
      <c r="U17" s="19" t="s">
        <v>68</v>
      </c>
      <c r="V17" s="45"/>
    </row>
    <row r="18" spans="2:22" ht="84" customHeight="1" x14ac:dyDescent="0.2">
      <c r="B18" s="32">
        <v>9</v>
      </c>
      <c r="C18" s="105" t="s">
        <v>98</v>
      </c>
      <c r="D18" s="47">
        <v>3</v>
      </c>
      <c r="E18" s="47">
        <v>2</v>
      </c>
      <c r="F18" s="47">
        <v>3</v>
      </c>
      <c r="G18" s="47">
        <v>3</v>
      </c>
      <c r="H18" s="47">
        <v>2</v>
      </c>
      <c r="I18" s="47"/>
      <c r="J18" s="47"/>
      <c r="K18" s="47"/>
      <c r="L18" s="47"/>
      <c r="M18" s="47"/>
      <c r="N18" s="47"/>
      <c r="O18" s="47"/>
      <c r="P18" s="69"/>
      <c r="Q18" s="92" t="s">
        <v>119</v>
      </c>
      <c r="R18" s="43"/>
      <c r="S18" s="19" t="s">
        <v>53</v>
      </c>
      <c r="T18" s="19" t="s">
        <v>61</v>
      </c>
      <c r="U18" s="19" t="s">
        <v>69</v>
      </c>
      <c r="V18" s="45"/>
    </row>
    <row r="19" spans="2:22" ht="82.5" customHeight="1" x14ac:dyDescent="0.2">
      <c r="B19" s="32">
        <v>10</v>
      </c>
      <c r="C19" s="105" t="s">
        <v>99</v>
      </c>
      <c r="D19" s="47">
        <v>3</v>
      </c>
      <c r="E19" s="47">
        <v>2</v>
      </c>
      <c r="F19" s="47">
        <v>2</v>
      </c>
      <c r="G19" s="47">
        <v>3</v>
      </c>
      <c r="H19" s="47">
        <v>2</v>
      </c>
      <c r="I19" s="47"/>
      <c r="J19" s="47"/>
      <c r="K19" s="47"/>
      <c r="L19" s="47"/>
      <c r="M19" s="47"/>
      <c r="N19" s="47"/>
      <c r="O19" s="47"/>
      <c r="P19" s="69"/>
      <c r="Q19" s="92" t="s">
        <v>120</v>
      </c>
      <c r="R19" s="43"/>
      <c r="S19" s="19" t="s">
        <v>54</v>
      </c>
      <c r="T19" s="19" t="s">
        <v>62</v>
      </c>
      <c r="U19" s="19" t="s">
        <v>70</v>
      </c>
      <c r="V19" s="45"/>
    </row>
    <row r="20" spans="2:22" ht="17.100000000000001" customHeight="1" x14ac:dyDescent="0.2">
      <c r="V20" s="45"/>
    </row>
    <row r="21" spans="2:22" ht="17.100000000000001" customHeight="1" x14ac:dyDescent="0.2">
      <c r="C21" s="90" t="s">
        <v>107</v>
      </c>
      <c r="D21" s="34">
        <f>IF(SUM(D10:D19)=0,"",SUM(D10:D19)/10)</f>
        <v>3.1</v>
      </c>
      <c r="E21" s="34">
        <f>IF(SUM(E10:E19)=0,"",SUM(E10:E19)/10)</f>
        <v>2.1</v>
      </c>
      <c r="F21" s="34">
        <f t="shared" ref="F21:H21" si="0">IF(SUM(F10:F19)=0,"",SUM(F10:F19)/10)</f>
        <v>2.6</v>
      </c>
      <c r="G21" s="34">
        <f t="shared" si="0"/>
        <v>2.7</v>
      </c>
      <c r="H21" s="34">
        <f t="shared" si="0"/>
        <v>2.5</v>
      </c>
      <c r="I21" s="34" t="str">
        <f t="shared" ref="I21:O21" si="1">IF(SUM(I10:I19)=0,"",SUM(I10:I19)/10)</f>
        <v/>
      </c>
      <c r="J21" s="34" t="str">
        <f t="shared" si="1"/>
        <v/>
      </c>
      <c r="K21" s="34" t="str">
        <f t="shared" si="1"/>
        <v/>
      </c>
      <c r="L21" s="34" t="str">
        <f t="shared" si="1"/>
        <v/>
      </c>
      <c r="M21" s="34" t="str">
        <f t="shared" si="1"/>
        <v/>
      </c>
      <c r="N21" s="34" t="str">
        <f t="shared" si="1"/>
        <v/>
      </c>
      <c r="O21" s="34" t="str">
        <f t="shared" si="1"/>
        <v/>
      </c>
      <c r="V21" s="45"/>
    </row>
    <row r="22" spans="2:22" ht="17.100000000000001" customHeight="1" x14ac:dyDescent="0.2">
      <c r="C22" s="90" t="s">
        <v>108</v>
      </c>
      <c r="D22" s="30" t="str">
        <f>IF(SUM(D10:D19)=0,"",IF(D21&gt;$D$24,"Da","Ne"))</f>
        <v>Da</v>
      </c>
      <c r="E22" s="30" t="str">
        <f>IF(SUM(E10:E19)=0,"",IF(E21&gt;$D$24,"Da","Ne"))</f>
        <v>Ne</v>
      </c>
      <c r="F22" s="30" t="str">
        <f>IF(SUM(F10:F19)=0,"",IF(F21&gt;$D$24,"Da","Ne"))</f>
        <v>Da</v>
      </c>
      <c r="G22" s="30" t="str">
        <f>IF(SUM(G10:G19)=0,"",IF(G21&gt;$D$24,"Da","Ne"))</f>
        <v>Da</v>
      </c>
      <c r="H22" s="30" t="str">
        <f>IF(SUM(H10:H19)=0,"",IF(H21&gt;$D$24,"Da","Ne"))</f>
        <v>Ne</v>
      </c>
      <c r="I22" s="30" t="str">
        <f t="shared" ref="I22:O22" si="2">IF(SUM(I10:I19)=0,"",IF(I21&gt;$D$24,"Yes","No"))</f>
        <v/>
      </c>
      <c r="J22" s="30" t="str">
        <f t="shared" si="2"/>
        <v/>
      </c>
      <c r="K22" s="30" t="str">
        <f t="shared" si="2"/>
        <v/>
      </c>
      <c r="L22" s="30" t="str">
        <f t="shared" si="2"/>
        <v/>
      </c>
      <c r="M22" s="30" t="str">
        <f t="shared" si="2"/>
        <v/>
      </c>
      <c r="N22" s="30" t="str">
        <f t="shared" si="2"/>
        <v/>
      </c>
      <c r="O22" s="30" t="str">
        <f t="shared" si="2"/>
        <v/>
      </c>
    </row>
    <row r="23" spans="2:22" s="12" customFormat="1" ht="17.100000000000001" customHeight="1" x14ac:dyDescent="0.2"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/>
      <c r="R23" s="7"/>
      <c r="S23" s="7"/>
      <c r="T23" s="7"/>
      <c r="U23" s="7"/>
    </row>
    <row r="24" spans="2:22" s="12" customFormat="1" ht="17.100000000000001" customHeight="1" x14ac:dyDescent="0.2">
      <c r="C24" s="91" t="s">
        <v>109</v>
      </c>
      <c r="D24" s="8">
        <f>IF($D$5="A",3.2,IF($D$5="B",2.5,IF($D$5="C",1.6,"")))</f>
        <v>2.5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7"/>
      <c r="R24" s="7"/>
      <c r="S24" s="7"/>
      <c r="T24" s="7"/>
      <c r="U24" s="7"/>
    </row>
    <row r="25" spans="2:22" s="12" customFormat="1" ht="17.100000000000001" customHeight="1" x14ac:dyDescent="0.2"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7"/>
      <c r="R25" s="7"/>
      <c r="S25" s="7"/>
      <c r="T25" s="7"/>
      <c r="U25" s="7"/>
    </row>
    <row r="26" spans="2:22" s="12" customFormat="1" ht="17.100000000000001" customHeight="1" x14ac:dyDescent="0.2">
      <c r="B26" s="31">
        <f>Upute!B31</f>
        <v>0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7"/>
      <c r="R26" s="7"/>
      <c r="S26" s="7"/>
      <c r="T26" s="7"/>
      <c r="U26" s="7"/>
    </row>
    <row r="27" spans="2:22" s="12" customFormat="1" ht="17.100000000000001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7"/>
      <c r="T27" s="7"/>
      <c r="U27" s="7"/>
    </row>
    <row r="28" spans="2:22" s="12" customFormat="1" ht="17.100000000000001" customHeight="1" x14ac:dyDescent="0.2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7"/>
      <c r="R28" s="7"/>
      <c r="S28" s="7"/>
      <c r="T28" s="7"/>
      <c r="U28" s="7"/>
    </row>
    <row r="29" spans="2:22" s="12" customFormat="1" ht="17.100000000000001" customHeight="1" x14ac:dyDescent="0.2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7"/>
      <c r="R29" s="7"/>
      <c r="S29" s="7"/>
      <c r="T29" s="7"/>
      <c r="U29" s="7"/>
    </row>
    <row r="30" spans="2:22" s="12" customFormat="1" ht="17.100000000000001" customHeight="1" x14ac:dyDescent="0.2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7"/>
      <c r="R30" s="7"/>
      <c r="S30" s="7"/>
      <c r="T30" s="7"/>
      <c r="U30" s="7"/>
    </row>
    <row r="31" spans="2:22" s="12" customFormat="1" ht="17.100000000000001" customHeight="1" x14ac:dyDescent="0.2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7"/>
      <c r="R31" s="7"/>
      <c r="S31" s="7"/>
      <c r="T31" s="7"/>
      <c r="U31" s="7"/>
    </row>
    <row r="32" spans="2:22" s="12" customFormat="1" ht="17.100000000000001" customHeight="1" x14ac:dyDescent="0.2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7"/>
    </row>
    <row r="33" spans="3:21" s="12" customFormat="1" ht="17.100000000000001" customHeight="1" x14ac:dyDescent="0.2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7"/>
      <c r="R33" s="7"/>
      <c r="S33" s="7"/>
      <c r="T33" s="7"/>
      <c r="U33" s="7"/>
    </row>
    <row r="34" spans="3:21" s="12" customFormat="1" ht="17.100000000000001" customHeight="1" x14ac:dyDescent="0.2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7"/>
      <c r="R34" s="7"/>
      <c r="S34" s="7"/>
      <c r="T34" s="7"/>
      <c r="U34" s="7"/>
    </row>
    <row r="35" spans="3:21" s="12" customFormat="1" ht="17.100000000000001" customHeigh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7"/>
      <c r="R35" s="7"/>
      <c r="S35" s="7"/>
      <c r="T35" s="7"/>
      <c r="U35" s="7"/>
    </row>
    <row r="36" spans="3:21" s="12" customFormat="1" ht="17.100000000000001" customHeight="1" x14ac:dyDescent="0.2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7"/>
      <c r="R36" s="7"/>
      <c r="S36" s="7"/>
      <c r="T36" s="7"/>
      <c r="U36" s="7"/>
    </row>
    <row r="37" spans="3:21" s="12" customFormat="1" ht="17.100000000000001" customHeight="1" x14ac:dyDescent="0.2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7"/>
      <c r="R37" s="7"/>
      <c r="S37" s="7"/>
      <c r="T37" s="7"/>
      <c r="U37" s="7"/>
    </row>
    <row r="38" spans="3:21" s="12" customFormat="1" ht="17.100000000000001" customHeight="1" x14ac:dyDescent="0.2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7"/>
      <c r="R38" s="7"/>
      <c r="S38" s="7"/>
      <c r="T38" s="7"/>
      <c r="U38" s="7"/>
    </row>
    <row r="39" spans="3:21" s="12" customFormat="1" ht="17.100000000000001" customHeight="1" x14ac:dyDescent="0.2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7"/>
      <c r="R39" s="7"/>
      <c r="S39" s="7"/>
      <c r="T39" s="7"/>
      <c r="U39" s="7"/>
    </row>
    <row r="40" spans="3:21" s="12" customFormat="1" ht="17.100000000000001" customHeight="1" x14ac:dyDescent="0.2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7"/>
      <c r="R40" s="7"/>
      <c r="S40" s="7"/>
      <c r="T40" s="7"/>
      <c r="U40" s="7"/>
    </row>
    <row r="41" spans="3:21" s="12" customFormat="1" ht="17.100000000000001" customHeight="1" x14ac:dyDescent="0.2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7"/>
      <c r="R41" s="7"/>
      <c r="S41" s="7"/>
      <c r="T41" s="7"/>
      <c r="U41" s="7"/>
    </row>
    <row r="42" spans="3:21" s="12" customFormat="1" ht="17.100000000000001" customHeight="1" x14ac:dyDescent="0.2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7"/>
      <c r="R42" s="7"/>
      <c r="S42" s="7"/>
      <c r="T42" s="7"/>
      <c r="U42" s="7"/>
    </row>
    <row r="43" spans="3:21" s="12" customFormat="1" ht="17.100000000000001" customHeight="1" x14ac:dyDescent="0.2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7"/>
      <c r="R43" s="7"/>
      <c r="S43" s="7"/>
      <c r="T43" s="7"/>
      <c r="U43" s="7"/>
    </row>
    <row r="44" spans="3:21" s="12" customFormat="1" ht="17.100000000000001" customHeight="1" x14ac:dyDescent="0.2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7"/>
      <c r="R44" s="7"/>
      <c r="S44" s="7"/>
      <c r="T44" s="7"/>
      <c r="U44" s="7"/>
    </row>
    <row r="45" spans="3:21" s="12" customFormat="1" ht="17.100000000000001" customHeight="1" x14ac:dyDescent="0.2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/>
      <c r="Q45" s="7"/>
      <c r="R45" s="7"/>
      <c r="S45" s="7"/>
      <c r="T45" s="7"/>
      <c r="U45" s="7"/>
    </row>
    <row r="46" spans="3:21" s="12" customFormat="1" ht="17.100000000000001" customHeight="1" x14ac:dyDescent="0.2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/>
      <c r="Q46" s="7"/>
      <c r="R46" s="7"/>
      <c r="S46" s="7"/>
      <c r="T46" s="7"/>
      <c r="U46" s="7"/>
    </row>
    <row r="47" spans="3:21" s="12" customFormat="1" ht="17.100000000000001" customHeight="1" x14ac:dyDescent="0.2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/>
      <c r="Q47" s="7"/>
      <c r="R47" s="7"/>
      <c r="S47" s="7"/>
      <c r="T47" s="7"/>
      <c r="U47" s="7"/>
    </row>
    <row r="48" spans="3:21" s="12" customFormat="1" ht="17.100000000000001" customHeight="1" x14ac:dyDescent="0.2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/>
      <c r="Q48" s="7"/>
      <c r="R48" s="7"/>
      <c r="S48" s="7"/>
      <c r="T48" s="7"/>
      <c r="U48" s="7"/>
    </row>
    <row r="49" spans="3:21" s="12" customFormat="1" ht="17.100000000000001" customHeight="1" x14ac:dyDescent="0.2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"/>
      <c r="Q49" s="7"/>
      <c r="R49" s="7"/>
      <c r="S49" s="7"/>
      <c r="T49" s="7"/>
      <c r="U49" s="7"/>
    </row>
    <row r="50" spans="3:21" s="12" customFormat="1" ht="17.100000000000001" customHeight="1" x14ac:dyDescent="0.2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7"/>
      <c r="R50" s="7"/>
      <c r="S50" s="7"/>
      <c r="T50" s="7"/>
      <c r="U50" s="7"/>
    </row>
    <row r="51" spans="3:21" s="12" customFormat="1" ht="17.100000000000001" customHeight="1" x14ac:dyDescent="0.2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7"/>
      <c r="R51" s="7"/>
      <c r="S51" s="7"/>
      <c r="T51" s="7"/>
      <c r="U51" s="7"/>
    </row>
    <row r="52" spans="3:21" s="12" customFormat="1" ht="17.100000000000001" customHeight="1" x14ac:dyDescent="0.2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7"/>
      <c r="R52" s="7"/>
      <c r="S52" s="7"/>
      <c r="T52" s="7"/>
      <c r="U52" s="7"/>
    </row>
    <row r="53" spans="3:21" s="12" customFormat="1" ht="17.100000000000001" customHeight="1" x14ac:dyDescent="0.2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7"/>
      <c r="Q53" s="7"/>
      <c r="R53" s="7"/>
      <c r="S53" s="7"/>
      <c r="T53" s="7"/>
      <c r="U53" s="7"/>
    </row>
    <row r="54" spans="3:21" s="12" customFormat="1" ht="17.100000000000001" customHeight="1" x14ac:dyDescent="0.2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"/>
      <c r="Q54" s="7"/>
      <c r="R54" s="7"/>
      <c r="S54" s="7"/>
      <c r="T54" s="7"/>
      <c r="U54" s="7"/>
    </row>
    <row r="55" spans="3:21" s="12" customFormat="1" ht="17.100000000000001" customHeight="1" x14ac:dyDescent="0.2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  <c r="Q55" s="7"/>
      <c r="R55" s="7"/>
      <c r="S55" s="7"/>
      <c r="T55" s="7"/>
      <c r="U55" s="7"/>
    </row>
    <row r="56" spans="3:21" s="12" customFormat="1" ht="17.100000000000001" customHeight="1" x14ac:dyDescent="0.2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7"/>
      <c r="Q56" s="7"/>
      <c r="R56" s="7"/>
      <c r="S56" s="7"/>
      <c r="T56" s="7"/>
      <c r="U56" s="7"/>
    </row>
    <row r="57" spans="3:21" s="12" customFormat="1" ht="17.100000000000001" customHeight="1" x14ac:dyDescent="0.2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7"/>
      <c r="Q57" s="7"/>
      <c r="R57" s="7"/>
      <c r="S57" s="7"/>
      <c r="T57" s="7"/>
      <c r="U57" s="7"/>
    </row>
    <row r="58" spans="3:21" s="12" customFormat="1" ht="17.100000000000001" customHeight="1" x14ac:dyDescent="0.2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7"/>
      <c r="Q58" s="7"/>
      <c r="R58" s="7"/>
      <c r="S58" s="7"/>
      <c r="T58" s="7"/>
      <c r="U58" s="7"/>
    </row>
    <row r="59" spans="3:21" s="12" customFormat="1" ht="17.100000000000001" customHeight="1" x14ac:dyDescent="0.2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7"/>
      <c r="Q59" s="7"/>
      <c r="R59" s="7"/>
      <c r="S59" s="7"/>
      <c r="T59" s="7"/>
      <c r="U59" s="7"/>
    </row>
  </sheetData>
  <sheetProtection algorithmName="SHA-512" hashValue="MV63PZPsh5KIWwT9sgZkwl2jXAJ1zOthK3jV5A6DxAPdXnoanunrc3mllD6ekwZMTwMYWDb+ZhQFRx20/DOwRg==" saltValue="jrMkiMBAqPonKkMzF6SGiw==" spinCount="100000" sheet="1" selectLockedCells="1"/>
  <customSheetViews>
    <customSheetView guid="{71A5A68B-263A-43E2-9E2C-70FE0B46C6DF}" showGridLines="0" hiddenColumns="1">
      <pane xSplit="3" ySplit="9" topLeftCell="D10" activePane="bottomRight" state="frozenSplit"/>
      <selection pane="bottomRight" activeCell="F5" sqref="F5:H5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 r:id="rId1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9">
    <mergeCell ref="B8:B9"/>
    <mergeCell ref="C8:C9"/>
    <mergeCell ref="D8:O8"/>
    <mergeCell ref="P8:P9"/>
    <mergeCell ref="Q8:Q9"/>
    <mergeCell ref="D3:H3"/>
    <mergeCell ref="J3:M3"/>
    <mergeCell ref="F5:H5"/>
    <mergeCell ref="D7:O7"/>
  </mergeCells>
  <conditionalFormatting sqref="D22:O22">
    <cfRule type="cellIs" dxfId="58" priority="3" operator="equal">
      <formula>"Da"</formula>
    </cfRule>
  </conditionalFormatting>
  <conditionalFormatting sqref="M26">
    <cfRule type="cellIs" dxfId="57" priority="2" operator="equal">
      <formula>"No"</formula>
    </cfRule>
  </conditionalFormatting>
  <conditionalFormatting sqref="D22:O22">
    <cfRule type="cellIs" dxfId="56" priority="1" operator="equal">
      <formula>"Ne"</formula>
    </cfRule>
  </conditionalFormatting>
  <dataValidations count="4">
    <dataValidation type="list" allowBlank="1" showInputMessage="1" showErrorMessage="1" sqref="E6:F6 F5" xr:uid="{00000000-0002-0000-0100-000000000000}">
      <formula1>"Projekt, Program, Portfelj"</formula1>
    </dataValidation>
    <dataValidation type="list" allowBlank="1" showDropDown="1" showInputMessage="1" showErrorMessage="1" sqref="D6" xr:uid="{00000000-0002-0000-0100-000001000000}">
      <formula1>"A, B, C, D"</formula1>
    </dataValidation>
    <dataValidation type="whole" allowBlank="1" showInputMessage="1" showErrorMessage="1" sqref="D10:O19" xr:uid="{00000000-0002-0000-0100-000002000000}">
      <formula1>1</formula1>
      <formula2>4</formula2>
    </dataValidation>
    <dataValidation type="list" allowBlank="1" showDropDown="1" showInputMessage="1" showErrorMessage="1" sqref="I4:J6 H4 H6 D5" xr:uid="{00000000-0002-0000-0100-000003000000}">
      <formula1>"A, B, C"</formula1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 r:id="rId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2:V59"/>
  <sheetViews>
    <sheetView showGridLines="0" workbookViewId="0">
      <pane xSplit="3" ySplit="9" topLeftCell="D10" activePane="bottomRight" state="frozenSplit"/>
      <selection pane="topRight" activeCell="D17" sqref="D17"/>
      <selection pane="bottomLeft" activeCell="A10" sqref="A10"/>
      <selection pane="bottomRight" activeCell="I11" sqref="I11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61.85546875" style="7" customWidth="1"/>
    <col min="4" max="14" width="4.85546875" style="8" customWidth="1"/>
    <col min="15" max="15" width="6" style="8" customWidth="1"/>
    <col min="16" max="16" width="55.7109375" style="7" customWidth="1"/>
    <col min="17" max="17" width="50.85546875" style="7" customWidth="1"/>
    <col min="18" max="18" width="11" style="7" customWidth="1"/>
    <col min="19" max="21" width="38.85546875" style="7" hidden="1" customWidth="1"/>
    <col min="22" max="22" width="10.85546875" style="7"/>
    <col min="23" max="23" width="11" style="7" customWidth="1"/>
    <col min="24" max="16384" width="10.85546875" style="7"/>
  </cols>
  <sheetData>
    <row r="2" spans="2:22" s="2" customFormat="1" ht="20.100000000000001" customHeight="1" x14ac:dyDescent="0.2">
      <c r="B2" s="11"/>
      <c r="C2" s="87" t="s">
        <v>100</v>
      </c>
      <c r="D2" s="89" t="s">
        <v>102</v>
      </c>
      <c r="E2" s="38"/>
      <c r="F2" s="39"/>
      <c r="G2" s="36"/>
      <c r="H2" s="18"/>
      <c r="I2" s="18"/>
      <c r="K2" s="89" t="s">
        <v>103</v>
      </c>
      <c r="L2" s="16"/>
      <c r="M2" s="16"/>
      <c r="N2" s="17"/>
      <c r="O2" s="16"/>
      <c r="P2" s="16"/>
      <c r="Q2" s="16"/>
      <c r="R2" s="16"/>
      <c r="S2" s="7"/>
      <c r="T2" s="7"/>
      <c r="U2" s="7"/>
    </row>
    <row r="3" spans="2:22" s="2" customFormat="1" ht="20.100000000000001" customHeight="1" x14ac:dyDescent="0.2">
      <c r="B3" s="11"/>
      <c r="C3" s="88" t="s">
        <v>125</v>
      </c>
      <c r="D3" s="128"/>
      <c r="E3" s="129"/>
      <c r="F3" s="129"/>
      <c r="G3" s="129"/>
      <c r="H3" s="129"/>
      <c r="I3" s="130"/>
      <c r="K3" s="145"/>
      <c r="L3" s="146"/>
      <c r="M3" s="146"/>
      <c r="N3" s="147"/>
      <c r="O3" s="16"/>
      <c r="P3" s="16"/>
      <c r="Q3" s="16"/>
      <c r="R3" s="16"/>
      <c r="S3" s="7"/>
      <c r="T3" s="7"/>
      <c r="U3" s="7"/>
    </row>
    <row r="4" spans="2:22" s="2" customFormat="1" ht="20.100000000000001" customHeight="1" x14ac:dyDescent="0.2">
      <c r="B4" s="11"/>
      <c r="C4" s="88" t="s">
        <v>101</v>
      </c>
      <c r="D4" s="89" t="s">
        <v>121</v>
      </c>
      <c r="F4" s="89" t="s">
        <v>104</v>
      </c>
      <c r="G4" s="39"/>
      <c r="H4" s="37"/>
      <c r="I4" s="37"/>
      <c r="J4" s="37"/>
      <c r="K4" s="16"/>
      <c r="L4" s="16"/>
      <c r="M4" s="17"/>
      <c r="N4" s="16"/>
      <c r="O4" s="16"/>
      <c r="P4" s="15"/>
      <c r="Q4" s="18"/>
      <c r="R4" s="18"/>
      <c r="S4" s="7"/>
      <c r="T4" s="7"/>
      <c r="U4" s="7"/>
    </row>
    <row r="5" spans="2:22" s="2" customFormat="1" ht="20.100000000000001" customHeight="1" x14ac:dyDescent="0.2">
      <c r="B5" s="11"/>
      <c r="C5" s="42" t="str">
        <f>IF(AND(OR(D5="C",D5="D"),OR((F5="Programme"),F5="Portfolio")),"Invalid Domain or Level    ","")</f>
        <v/>
      </c>
      <c r="D5" s="40"/>
      <c r="E5" s="41"/>
      <c r="F5" s="134"/>
      <c r="G5" s="135"/>
      <c r="H5" s="136"/>
      <c r="I5" s="37"/>
      <c r="J5" s="37"/>
      <c r="K5" s="16"/>
      <c r="L5" s="16"/>
      <c r="M5" s="17"/>
      <c r="N5" s="16"/>
      <c r="O5" s="16"/>
      <c r="P5" s="15"/>
      <c r="Q5" s="18"/>
      <c r="R5" s="18"/>
      <c r="S5" s="7"/>
      <c r="T5" s="7"/>
      <c r="U5" s="7"/>
    </row>
    <row r="6" spans="2:22" s="2" customFormat="1" ht="20.100000000000001" customHeight="1" x14ac:dyDescent="0.2">
      <c r="B6" s="11"/>
      <c r="C6" s="33"/>
      <c r="D6" s="52"/>
      <c r="E6" s="53"/>
      <c r="F6" s="54"/>
      <c r="G6" s="55"/>
      <c r="H6" s="56"/>
      <c r="I6" s="56"/>
      <c r="J6" s="56"/>
      <c r="K6" s="57"/>
      <c r="L6" s="57"/>
      <c r="M6" s="58"/>
      <c r="N6" s="57"/>
      <c r="O6" s="57"/>
      <c r="P6" s="15"/>
      <c r="Q6" s="18"/>
      <c r="R6" s="18"/>
      <c r="S6" s="7"/>
      <c r="T6" s="7"/>
      <c r="U6" s="7"/>
    </row>
    <row r="7" spans="2:22" ht="21" customHeight="1" x14ac:dyDescent="0.2">
      <c r="D7" s="137" t="s">
        <v>105</v>
      </c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</row>
    <row r="8" spans="2:22" s="6" customFormat="1" ht="17.100000000000001" customHeight="1" x14ac:dyDescent="0.2">
      <c r="B8" s="140" t="s">
        <v>11</v>
      </c>
      <c r="C8" s="141" t="s">
        <v>126</v>
      </c>
      <c r="D8" s="143" t="s">
        <v>394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26" t="s">
        <v>106</v>
      </c>
      <c r="Q8" s="126" t="s">
        <v>110</v>
      </c>
      <c r="R8" s="46"/>
      <c r="S8" s="7"/>
      <c r="T8" s="7"/>
      <c r="U8" s="7"/>
    </row>
    <row r="9" spans="2:22" s="6" customFormat="1" ht="17.100000000000001" customHeight="1" x14ac:dyDescent="0.2">
      <c r="B9" s="127"/>
      <c r="C9" s="142"/>
      <c r="D9" s="28" t="s">
        <v>1</v>
      </c>
      <c r="E9" s="28" t="s">
        <v>2</v>
      </c>
      <c r="F9" s="28" t="s">
        <v>3</v>
      </c>
      <c r="G9" s="28" t="s">
        <v>4</v>
      </c>
      <c r="H9" s="28" t="s">
        <v>5</v>
      </c>
      <c r="I9" s="35" t="s">
        <v>6</v>
      </c>
      <c r="J9" s="35" t="s">
        <v>7</v>
      </c>
      <c r="K9" s="28" t="s">
        <v>8</v>
      </c>
      <c r="L9" s="28" t="s">
        <v>9</v>
      </c>
      <c r="M9" s="28" t="s">
        <v>10</v>
      </c>
      <c r="N9" s="28" t="s">
        <v>38</v>
      </c>
      <c r="O9" s="28" t="s">
        <v>39</v>
      </c>
      <c r="P9" s="127"/>
      <c r="Q9" s="127"/>
      <c r="R9" s="46"/>
      <c r="S9" s="7"/>
      <c r="T9" s="7"/>
      <c r="U9" s="7"/>
    </row>
    <row r="10" spans="2:22" ht="60" customHeight="1" x14ac:dyDescent="0.2">
      <c r="B10" s="32">
        <v>1</v>
      </c>
      <c r="C10" s="105" t="s">
        <v>94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69"/>
      <c r="Q10" s="92" t="s">
        <v>111</v>
      </c>
      <c r="R10" s="43"/>
      <c r="S10" s="19" t="s">
        <v>41</v>
      </c>
      <c r="T10" s="19" t="s">
        <v>43</v>
      </c>
      <c r="U10" s="19" t="s">
        <v>44</v>
      </c>
    </row>
    <row r="11" spans="2:22" ht="82.5" customHeight="1" x14ac:dyDescent="0.2">
      <c r="B11" s="32">
        <v>2</v>
      </c>
      <c r="C11" s="105" t="s">
        <v>390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69"/>
      <c r="Q11" s="92" t="s">
        <v>112</v>
      </c>
      <c r="R11" s="43"/>
      <c r="S11" s="19" t="s">
        <v>42</v>
      </c>
      <c r="T11" s="19" t="s">
        <v>55</v>
      </c>
      <c r="U11" s="19" t="s">
        <v>63</v>
      </c>
    </row>
    <row r="12" spans="2:22" ht="96.75" customHeight="1" x14ac:dyDescent="0.2">
      <c r="B12" s="32">
        <v>3</v>
      </c>
      <c r="C12" s="105" t="s">
        <v>443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69"/>
      <c r="Q12" s="92" t="s">
        <v>113</v>
      </c>
      <c r="R12" s="43"/>
      <c r="S12" s="19" t="s">
        <v>48</v>
      </c>
      <c r="T12" s="19" t="s">
        <v>56</v>
      </c>
      <c r="U12" s="19" t="s">
        <v>64</v>
      </c>
      <c r="V12" s="45"/>
    </row>
    <row r="13" spans="2:22" ht="53.25" customHeight="1" x14ac:dyDescent="0.2">
      <c r="B13" s="32">
        <v>4</v>
      </c>
      <c r="C13" s="105" t="s">
        <v>95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69"/>
      <c r="Q13" s="92" t="s">
        <v>114</v>
      </c>
      <c r="R13" s="43"/>
      <c r="S13" s="7" t="s">
        <v>45</v>
      </c>
      <c r="T13" s="7" t="s">
        <v>46</v>
      </c>
      <c r="U13" s="7" t="s">
        <v>47</v>
      </c>
      <c r="V13" s="45"/>
    </row>
    <row r="14" spans="2:22" s="24" customFormat="1" ht="109.5" customHeight="1" x14ac:dyDescent="0.2">
      <c r="B14" s="32">
        <v>5</v>
      </c>
      <c r="C14" s="105" t="s">
        <v>392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2" t="s">
        <v>115</v>
      </c>
      <c r="R14" s="44"/>
      <c r="S14" s="19" t="s">
        <v>49</v>
      </c>
      <c r="T14" s="19" t="s">
        <v>57</v>
      </c>
      <c r="U14" s="19" t="s">
        <v>65</v>
      </c>
      <c r="V14" s="45"/>
    </row>
    <row r="15" spans="2:22" ht="68.25" customHeight="1" x14ac:dyDescent="0.2">
      <c r="B15" s="32">
        <v>6</v>
      </c>
      <c r="C15" s="105" t="s">
        <v>96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69"/>
      <c r="Q15" s="92" t="s">
        <v>116</v>
      </c>
      <c r="R15" s="43"/>
      <c r="S15" s="19" t="s">
        <v>50</v>
      </c>
      <c r="T15" s="19" t="s">
        <v>58</v>
      </c>
      <c r="U15" s="19" t="s">
        <v>66</v>
      </c>
    </row>
    <row r="16" spans="2:22" ht="81.75" customHeight="1" x14ac:dyDescent="0.2">
      <c r="B16" s="32">
        <v>7</v>
      </c>
      <c r="C16" s="105" t="s">
        <v>430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69"/>
      <c r="Q16" s="92" t="s">
        <v>117</v>
      </c>
      <c r="R16" s="43"/>
      <c r="S16" s="19" t="s">
        <v>51</v>
      </c>
      <c r="T16" s="19" t="s">
        <v>59</v>
      </c>
      <c r="U16" s="19" t="s">
        <v>67</v>
      </c>
    </row>
    <row r="17" spans="2:22" ht="88.5" customHeight="1" x14ac:dyDescent="0.2">
      <c r="B17" s="32">
        <v>8</v>
      </c>
      <c r="C17" s="105" t="s">
        <v>97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69"/>
      <c r="Q17" s="92" t="s">
        <v>118</v>
      </c>
      <c r="R17" s="43"/>
      <c r="S17" s="19" t="s">
        <v>52</v>
      </c>
      <c r="T17" s="19" t="s">
        <v>60</v>
      </c>
      <c r="U17" s="19" t="s">
        <v>68</v>
      </c>
      <c r="V17" s="45"/>
    </row>
    <row r="18" spans="2:22" ht="90" customHeight="1" x14ac:dyDescent="0.2">
      <c r="B18" s="32">
        <v>9</v>
      </c>
      <c r="C18" s="105" t="s">
        <v>98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69"/>
      <c r="Q18" s="92" t="s">
        <v>119</v>
      </c>
      <c r="R18" s="43"/>
      <c r="S18" s="19" t="s">
        <v>53</v>
      </c>
      <c r="T18" s="19" t="s">
        <v>61</v>
      </c>
      <c r="U18" s="19" t="s">
        <v>69</v>
      </c>
      <c r="V18" s="45"/>
    </row>
    <row r="19" spans="2:22" ht="84.75" customHeight="1" x14ac:dyDescent="0.2">
      <c r="B19" s="32">
        <v>10</v>
      </c>
      <c r="C19" s="105" t="s">
        <v>99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69"/>
      <c r="Q19" s="92" t="s">
        <v>120</v>
      </c>
      <c r="R19" s="43"/>
      <c r="S19" s="19" t="s">
        <v>54</v>
      </c>
      <c r="T19" s="19" t="s">
        <v>62</v>
      </c>
      <c r="U19" s="19" t="s">
        <v>70</v>
      </c>
      <c r="V19" s="45"/>
    </row>
    <row r="20" spans="2:22" ht="17.100000000000001" customHeight="1" x14ac:dyDescent="0.2">
      <c r="V20" s="45"/>
    </row>
    <row r="21" spans="2:22" ht="17.100000000000001" customHeight="1" x14ac:dyDescent="0.2">
      <c r="C21" s="90" t="s">
        <v>107</v>
      </c>
      <c r="D21" s="34" t="str">
        <f>IF(SUM(D10:D19)=0,"",SUM(D10:D19)/10)</f>
        <v/>
      </c>
      <c r="E21" s="34" t="str">
        <f>IF(SUM(E10:E19)=0,"",SUM(E10:E19)/10)</f>
        <v/>
      </c>
      <c r="F21" s="34" t="str">
        <f t="shared" ref="F21:O21" si="0">IF(SUM(F10:F19)=0,"",SUM(F10:F19)/10)</f>
        <v/>
      </c>
      <c r="G21" s="34" t="str">
        <f t="shared" si="0"/>
        <v/>
      </c>
      <c r="H21" s="34" t="str">
        <f t="shared" si="0"/>
        <v/>
      </c>
      <c r="I21" s="34" t="str">
        <f t="shared" si="0"/>
        <v/>
      </c>
      <c r="J21" s="34" t="str">
        <f t="shared" si="0"/>
        <v/>
      </c>
      <c r="K21" s="34" t="str">
        <f t="shared" si="0"/>
        <v/>
      </c>
      <c r="L21" s="34" t="str">
        <f t="shared" si="0"/>
        <v/>
      </c>
      <c r="M21" s="34" t="str">
        <f t="shared" si="0"/>
        <v/>
      </c>
      <c r="N21" s="34" t="str">
        <f t="shared" si="0"/>
        <v/>
      </c>
      <c r="O21" s="34" t="str">
        <f t="shared" si="0"/>
        <v/>
      </c>
      <c r="V21" s="45"/>
    </row>
    <row r="22" spans="2:22" ht="17.100000000000001" customHeight="1" x14ac:dyDescent="0.2">
      <c r="C22" s="90" t="s">
        <v>108</v>
      </c>
      <c r="D22" s="30" t="str">
        <f>IF(SUM(D10:D19)=0,"",IF(D21&gt;$D$24,"Yes","No"))</f>
        <v/>
      </c>
      <c r="E22" s="30" t="str">
        <f t="shared" ref="E22:O22" si="1">IF(SUM(E10:E19)=0,"",IF(E21&gt;$D$24,"Yes","No"))</f>
        <v/>
      </c>
      <c r="F22" s="30" t="str">
        <f t="shared" si="1"/>
        <v/>
      </c>
      <c r="G22" s="30" t="str">
        <f t="shared" si="1"/>
        <v/>
      </c>
      <c r="H22" s="30" t="str">
        <f t="shared" si="1"/>
        <v/>
      </c>
      <c r="I22" s="30" t="str">
        <f t="shared" si="1"/>
        <v/>
      </c>
      <c r="J22" s="30" t="str">
        <f t="shared" si="1"/>
        <v/>
      </c>
      <c r="K22" s="30" t="str">
        <f t="shared" si="1"/>
        <v/>
      </c>
      <c r="L22" s="30" t="str">
        <f t="shared" si="1"/>
        <v/>
      </c>
      <c r="M22" s="30" t="str">
        <f t="shared" si="1"/>
        <v/>
      </c>
      <c r="N22" s="30" t="str">
        <f t="shared" si="1"/>
        <v/>
      </c>
      <c r="O22" s="30" t="str">
        <f t="shared" si="1"/>
        <v/>
      </c>
    </row>
    <row r="23" spans="2:22" s="12" customFormat="1" ht="17.100000000000001" customHeight="1" x14ac:dyDescent="0.2"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7"/>
      <c r="R23" s="7"/>
      <c r="S23" s="7"/>
      <c r="T23" s="7"/>
      <c r="U23" s="7"/>
    </row>
    <row r="24" spans="2:22" s="12" customFormat="1" ht="17.100000000000001" customHeight="1" x14ac:dyDescent="0.2">
      <c r="C24" s="91" t="s">
        <v>109</v>
      </c>
      <c r="D24" s="8" t="str">
        <f>IF($D$5="A",3.2,IF($D$5="B",2.5,IF($D$5="C",1.6,"")))</f>
        <v/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7"/>
      <c r="R24" s="7"/>
      <c r="S24" s="7"/>
      <c r="T24" s="7"/>
      <c r="U24" s="7"/>
    </row>
    <row r="25" spans="2:22" s="12" customFormat="1" ht="17.100000000000001" customHeight="1" x14ac:dyDescent="0.2"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7"/>
      <c r="R25" s="7"/>
      <c r="S25" s="7"/>
      <c r="T25" s="7"/>
      <c r="U25" s="7"/>
    </row>
    <row r="26" spans="2:22" s="12" customFormat="1" ht="17.100000000000001" customHeight="1" x14ac:dyDescent="0.2">
      <c r="B26" s="31">
        <f>Upute!B31</f>
        <v>0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7"/>
      <c r="R26" s="7"/>
      <c r="S26" s="7"/>
      <c r="T26" s="7"/>
      <c r="U26" s="7"/>
    </row>
    <row r="27" spans="2:22" s="12" customFormat="1" ht="17.100000000000001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7"/>
      <c r="R27" s="7"/>
      <c r="S27" s="7"/>
      <c r="T27" s="7"/>
      <c r="U27" s="7"/>
    </row>
    <row r="28" spans="2:22" s="12" customFormat="1" ht="17.100000000000001" customHeight="1" x14ac:dyDescent="0.2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7"/>
      <c r="R28" s="7"/>
      <c r="S28" s="7"/>
      <c r="T28" s="7"/>
      <c r="U28" s="7"/>
    </row>
    <row r="29" spans="2:22" s="12" customFormat="1" ht="17.100000000000001" customHeight="1" x14ac:dyDescent="0.2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7"/>
      <c r="R29" s="7"/>
      <c r="S29" s="7"/>
      <c r="T29" s="7"/>
      <c r="U29" s="7"/>
    </row>
    <row r="30" spans="2:22" s="12" customFormat="1" ht="17.100000000000001" customHeight="1" x14ac:dyDescent="0.2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7"/>
      <c r="R30" s="7"/>
      <c r="S30" s="7"/>
      <c r="T30" s="7"/>
      <c r="U30" s="7"/>
    </row>
    <row r="31" spans="2:22" s="12" customFormat="1" ht="17.100000000000001" customHeight="1" x14ac:dyDescent="0.2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7"/>
      <c r="R31" s="7"/>
      <c r="S31" s="7"/>
      <c r="T31" s="7"/>
      <c r="U31" s="7"/>
    </row>
    <row r="32" spans="2:22" s="12" customFormat="1" ht="17.100000000000001" customHeight="1" x14ac:dyDescent="0.2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7"/>
      <c r="R32" s="7"/>
      <c r="S32" s="7"/>
      <c r="T32" s="7"/>
      <c r="U32" s="7"/>
    </row>
    <row r="33" spans="3:21" s="12" customFormat="1" ht="17.100000000000001" customHeight="1" x14ac:dyDescent="0.2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7"/>
      <c r="R33" s="7"/>
      <c r="S33" s="7"/>
      <c r="T33" s="7"/>
      <c r="U33" s="7"/>
    </row>
    <row r="34" spans="3:21" s="12" customFormat="1" ht="17.100000000000001" customHeight="1" x14ac:dyDescent="0.2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7"/>
      <c r="R34" s="7"/>
      <c r="S34" s="7"/>
      <c r="T34" s="7"/>
      <c r="U34" s="7"/>
    </row>
    <row r="35" spans="3:21" s="12" customFormat="1" ht="17.100000000000001" customHeigh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7"/>
      <c r="R35" s="7"/>
      <c r="S35" s="7"/>
      <c r="T35" s="7"/>
      <c r="U35" s="7"/>
    </row>
    <row r="36" spans="3:21" s="12" customFormat="1" ht="17.100000000000001" customHeight="1" x14ac:dyDescent="0.2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7"/>
      <c r="R36" s="7"/>
      <c r="S36" s="7"/>
      <c r="T36" s="7"/>
      <c r="U36" s="7"/>
    </row>
    <row r="37" spans="3:21" s="12" customFormat="1" ht="17.100000000000001" customHeight="1" x14ac:dyDescent="0.2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7"/>
      <c r="R37" s="7"/>
      <c r="S37" s="7"/>
      <c r="T37" s="7"/>
      <c r="U37" s="7"/>
    </row>
    <row r="38" spans="3:21" s="12" customFormat="1" ht="17.100000000000001" customHeight="1" x14ac:dyDescent="0.2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7"/>
      <c r="R38" s="7"/>
      <c r="S38" s="7"/>
      <c r="T38" s="7"/>
      <c r="U38" s="7"/>
    </row>
    <row r="39" spans="3:21" s="12" customFormat="1" ht="17.100000000000001" customHeight="1" x14ac:dyDescent="0.2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7"/>
      <c r="R39" s="7"/>
      <c r="S39" s="7"/>
      <c r="T39" s="7"/>
      <c r="U39" s="7"/>
    </row>
    <row r="40" spans="3:21" s="12" customFormat="1" ht="17.100000000000001" customHeight="1" x14ac:dyDescent="0.2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7"/>
      <c r="R40" s="7"/>
      <c r="S40" s="7"/>
      <c r="T40" s="7"/>
      <c r="U40" s="7"/>
    </row>
    <row r="41" spans="3:21" s="12" customFormat="1" ht="17.100000000000001" customHeight="1" x14ac:dyDescent="0.2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7"/>
      <c r="R41" s="7"/>
      <c r="S41" s="7"/>
      <c r="T41" s="7"/>
      <c r="U41" s="7"/>
    </row>
    <row r="42" spans="3:21" s="12" customFormat="1" ht="17.100000000000001" customHeight="1" x14ac:dyDescent="0.2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7"/>
      <c r="R42" s="7"/>
      <c r="S42" s="7"/>
      <c r="T42" s="7"/>
      <c r="U42" s="7"/>
    </row>
    <row r="43" spans="3:21" s="12" customFormat="1" ht="17.100000000000001" customHeight="1" x14ac:dyDescent="0.2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7"/>
      <c r="R43" s="7"/>
      <c r="S43" s="7"/>
      <c r="T43" s="7"/>
      <c r="U43" s="7"/>
    </row>
    <row r="44" spans="3:21" s="12" customFormat="1" ht="17.100000000000001" customHeight="1" x14ac:dyDescent="0.2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7"/>
      <c r="R44" s="7"/>
      <c r="S44" s="7"/>
      <c r="T44" s="7"/>
      <c r="U44" s="7"/>
    </row>
    <row r="45" spans="3:21" s="12" customFormat="1" ht="17.100000000000001" customHeight="1" x14ac:dyDescent="0.2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/>
      <c r="Q45" s="7"/>
      <c r="R45" s="7"/>
      <c r="S45" s="7"/>
      <c r="T45" s="7"/>
      <c r="U45" s="7"/>
    </row>
    <row r="46" spans="3:21" s="12" customFormat="1" ht="17.100000000000001" customHeight="1" x14ac:dyDescent="0.2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/>
      <c r="Q46" s="7"/>
      <c r="R46" s="7"/>
      <c r="S46" s="7"/>
      <c r="T46" s="7"/>
      <c r="U46" s="7"/>
    </row>
    <row r="47" spans="3:21" s="12" customFormat="1" ht="17.100000000000001" customHeight="1" x14ac:dyDescent="0.2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/>
      <c r="Q47" s="7"/>
      <c r="R47" s="7"/>
      <c r="S47" s="7"/>
      <c r="T47" s="7"/>
      <c r="U47" s="7"/>
    </row>
    <row r="48" spans="3:21" s="12" customFormat="1" ht="17.100000000000001" customHeight="1" x14ac:dyDescent="0.2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/>
      <c r="Q48" s="7"/>
      <c r="R48" s="7"/>
      <c r="S48" s="7"/>
      <c r="T48" s="7"/>
      <c r="U48" s="7"/>
    </row>
    <row r="49" spans="3:21" s="12" customFormat="1" ht="17.100000000000001" customHeight="1" x14ac:dyDescent="0.2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"/>
      <c r="Q49" s="7"/>
      <c r="R49" s="7"/>
      <c r="S49" s="7"/>
      <c r="T49" s="7"/>
      <c r="U49" s="7"/>
    </row>
    <row r="50" spans="3:21" s="12" customFormat="1" ht="17.100000000000001" customHeight="1" x14ac:dyDescent="0.2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7"/>
      <c r="R50" s="7"/>
      <c r="S50" s="7"/>
      <c r="T50" s="7"/>
      <c r="U50" s="7"/>
    </row>
    <row r="51" spans="3:21" s="12" customFormat="1" ht="17.100000000000001" customHeight="1" x14ac:dyDescent="0.2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7"/>
      <c r="R51" s="7"/>
      <c r="S51" s="7"/>
      <c r="T51" s="7"/>
      <c r="U51" s="7"/>
    </row>
    <row r="52" spans="3:21" s="12" customFormat="1" ht="17.100000000000001" customHeight="1" x14ac:dyDescent="0.2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7"/>
      <c r="R52" s="7"/>
      <c r="S52" s="7"/>
      <c r="T52" s="7"/>
      <c r="U52" s="7"/>
    </row>
    <row r="53" spans="3:21" s="12" customFormat="1" ht="17.100000000000001" customHeight="1" x14ac:dyDescent="0.2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7"/>
      <c r="Q53" s="7"/>
      <c r="R53" s="7"/>
      <c r="S53" s="7"/>
      <c r="T53" s="7"/>
      <c r="U53" s="7"/>
    </row>
    <row r="54" spans="3:21" s="12" customFormat="1" ht="17.100000000000001" customHeight="1" x14ac:dyDescent="0.2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"/>
      <c r="Q54" s="7"/>
      <c r="R54" s="7"/>
      <c r="S54" s="7"/>
      <c r="T54" s="7"/>
      <c r="U54" s="7"/>
    </row>
    <row r="55" spans="3:21" s="12" customFormat="1" ht="17.100000000000001" customHeight="1" x14ac:dyDescent="0.2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  <c r="Q55" s="7"/>
      <c r="R55" s="7"/>
      <c r="S55" s="7"/>
      <c r="T55" s="7"/>
      <c r="U55" s="7"/>
    </row>
    <row r="56" spans="3:21" s="12" customFormat="1" ht="17.100000000000001" customHeight="1" x14ac:dyDescent="0.2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7"/>
      <c r="Q56" s="7"/>
      <c r="R56" s="7"/>
      <c r="S56" s="7"/>
      <c r="T56" s="7"/>
      <c r="U56" s="7"/>
    </row>
    <row r="57" spans="3:21" s="12" customFormat="1" ht="17.100000000000001" customHeight="1" x14ac:dyDescent="0.2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7"/>
      <c r="Q57" s="7"/>
      <c r="R57" s="7"/>
      <c r="S57" s="7"/>
      <c r="T57" s="7"/>
      <c r="U57" s="7"/>
    </row>
    <row r="58" spans="3:21" s="12" customFormat="1" ht="17.100000000000001" customHeight="1" x14ac:dyDescent="0.2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7"/>
      <c r="Q58" s="7"/>
      <c r="R58" s="7"/>
      <c r="S58" s="7"/>
      <c r="T58" s="7"/>
      <c r="U58" s="7"/>
    </row>
    <row r="59" spans="3:21" s="12" customFormat="1" ht="17.100000000000001" customHeight="1" x14ac:dyDescent="0.2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7"/>
      <c r="Q59" s="7"/>
      <c r="R59" s="7"/>
      <c r="S59" s="7"/>
      <c r="T59" s="7"/>
      <c r="U59" s="7"/>
    </row>
  </sheetData>
  <sheetProtection algorithmName="SHA-512" hashValue="FC9BGtu3FYYnsbGnwAEVvbQLQsIvrCC5H5c0m9z+jhC9HoMViSIrfjvteyjIM7KZIdjosqc2Rn706BSbLNoiMg==" saltValue="psO6CWGjo8ZTLtgoCv5NWQ==" spinCount="100000" sheet="1" selectLockedCells="1"/>
  <customSheetViews>
    <customSheetView guid="{740DCA0A-182B-E649-BC90-296BE2BDEAB7}" scale="130" showGridLines="0">
      <pane xSplit="7" ySplit="7.05" topLeftCell="H20" activePane="bottomRight" state="frozenSplit"/>
      <selection pane="bottomRight" activeCell="C130" sqref="C130"/>
      <pageMargins left="0.7" right="0.7" top="0.75" bottom="0.75" header="0.3" footer="0.3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  <customSheetView guid="{71A5A68B-263A-43E2-9E2C-70FE0B46C6DF}" showGridLines="0" hiddenColumns="1">
      <pane xSplit="3" ySplit="9" topLeftCell="D16" activePane="bottomRight" state="frozenSplit"/>
      <selection pane="bottomRight" activeCell="C16" sqref="C16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9">
    <mergeCell ref="P8:P9"/>
    <mergeCell ref="Q8:Q9"/>
    <mergeCell ref="D7:O7"/>
    <mergeCell ref="C8:C9"/>
    <mergeCell ref="F5:H5"/>
    <mergeCell ref="K3:N3"/>
    <mergeCell ref="D3:I3"/>
    <mergeCell ref="B8:B9"/>
    <mergeCell ref="D8:O8"/>
  </mergeCells>
  <phoneticPr fontId="10" type="noConversion"/>
  <conditionalFormatting sqref="D22:O22">
    <cfRule type="cellIs" dxfId="55" priority="3" operator="equal">
      <formula>"Yes"</formula>
    </cfRule>
  </conditionalFormatting>
  <conditionalFormatting sqref="M26">
    <cfRule type="cellIs" dxfId="54" priority="2" operator="equal">
      <formula>"No"</formula>
    </cfRule>
  </conditionalFormatting>
  <conditionalFormatting sqref="D22:O22">
    <cfRule type="cellIs" dxfId="53" priority="1" operator="equal">
      <formula>"No"</formula>
    </cfRule>
  </conditionalFormatting>
  <dataValidations count="5">
    <dataValidation type="list" allowBlank="1" showDropDown="1" showInputMessage="1" showErrorMessage="1" sqref="I4:J6 H4 H6 D5" xr:uid="{00000000-0002-0000-0200-000000000000}">
      <formula1>"A, B, C"</formula1>
    </dataValidation>
    <dataValidation type="whole" allowBlank="1" showInputMessage="1" showErrorMessage="1" sqref="D10:O19" xr:uid="{00000000-0002-0000-0200-000001000000}">
      <formula1>1</formula1>
      <formula2>4</formula2>
    </dataValidation>
    <dataValidation type="list" allowBlank="1" showDropDown="1" showInputMessage="1" showErrorMessage="1" sqref="D6" xr:uid="{00000000-0002-0000-0200-000002000000}">
      <formula1>"A, B, C, D"</formula1>
    </dataValidation>
    <dataValidation type="list" allowBlank="1" showInputMessage="1" showErrorMessage="1" sqref="E6:F6" xr:uid="{00000000-0002-0000-0200-000003000000}">
      <formula1>"Project, Programme, Portfolio"</formula1>
    </dataValidation>
    <dataValidation type="list" allowBlank="1" showInputMessage="1" showErrorMessage="1" sqref="F5:H5" xr:uid="{00000000-0002-0000-0200-000004000000}">
      <formula1>"Projekt, Program, Portfelj"</formula1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B1:BF60"/>
  <sheetViews>
    <sheetView showGridLines="0" workbookViewId="0">
      <pane xSplit="3" ySplit="10" topLeftCell="D11" activePane="bottomRight" state="frozenSplit"/>
      <selection pane="topRight" activeCell="D17" sqref="D17"/>
      <selection pane="bottomLeft" activeCell="A10" sqref="A10"/>
      <selection pane="bottomRight" activeCell="G3" sqref="G3:M3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61.85546875" style="7" customWidth="1"/>
    <col min="4" max="5" width="4.85546875" style="8" customWidth="1"/>
    <col min="6" max="6" width="6.140625" style="8" customWidth="1"/>
    <col min="7" max="16" width="4.85546875" style="8" customWidth="1"/>
    <col min="17" max="17" width="5.7109375" style="8" customWidth="1"/>
    <col min="18" max="27" width="4.85546875" style="8" customWidth="1"/>
    <col min="28" max="28" width="55.42578125" style="7" customWidth="1"/>
    <col min="29" max="29" width="50.85546875" style="7" customWidth="1"/>
    <col min="30" max="30" width="11" style="7" customWidth="1"/>
    <col min="31" max="33" width="38.85546875" style="7" hidden="1" customWidth="1"/>
    <col min="34" max="58" width="6.85546875" style="7" customWidth="1"/>
    <col min="59" max="16384" width="10.85546875" style="7"/>
  </cols>
  <sheetData>
    <row r="1" spans="2:58" x14ac:dyDescent="0.2"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2:58" s="2" customFormat="1" ht="20.100000000000001" customHeight="1" x14ac:dyDescent="0.2">
      <c r="B2" s="11"/>
      <c r="C2" s="87" t="s">
        <v>100</v>
      </c>
      <c r="D2" s="93" t="s">
        <v>102</v>
      </c>
      <c r="E2" s="60"/>
      <c r="F2" s="60"/>
      <c r="G2" s="158" t="str">
        <f>'Ocjena kandidata primjer'!D3</f>
        <v>Josiah C. Carberry</v>
      </c>
      <c r="H2" s="158"/>
      <c r="I2" s="158"/>
      <c r="J2" s="158"/>
      <c r="K2" s="158"/>
      <c r="L2" s="158"/>
      <c r="M2" s="158"/>
      <c r="N2" s="60"/>
      <c r="O2" s="93" t="s">
        <v>103</v>
      </c>
      <c r="P2" s="60"/>
      <c r="Q2" s="39"/>
      <c r="R2" s="159">
        <f>'Ocjena kandidata primjer'!J3</f>
        <v>42656</v>
      </c>
      <c r="S2" s="159"/>
      <c r="T2" s="159"/>
      <c r="U2" s="159"/>
      <c r="V2" s="61"/>
      <c r="W2" s="61"/>
      <c r="X2" s="61"/>
      <c r="Y2" s="58"/>
      <c r="Z2" s="57"/>
      <c r="AA2" s="57"/>
      <c r="AB2" s="16"/>
      <c r="AC2" s="16"/>
      <c r="AD2" s="16"/>
      <c r="AE2" s="7"/>
      <c r="AF2" s="7"/>
      <c r="AG2" s="7"/>
    </row>
    <row r="3" spans="2:58" s="2" customFormat="1" ht="20.100000000000001" customHeight="1" x14ac:dyDescent="0.2">
      <c r="B3" s="11"/>
      <c r="C3" s="88" t="s">
        <v>125</v>
      </c>
      <c r="D3" s="93" t="s">
        <v>122</v>
      </c>
      <c r="E3" s="60"/>
      <c r="F3" s="60"/>
      <c r="G3" s="160"/>
      <c r="H3" s="161"/>
      <c r="I3" s="161"/>
      <c r="J3" s="161"/>
      <c r="K3" s="161"/>
      <c r="L3" s="161"/>
      <c r="M3" s="162"/>
      <c r="N3" s="60"/>
      <c r="O3" s="93" t="s">
        <v>103</v>
      </c>
      <c r="P3" s="60"/>
      <c r="Q3" s="62"/>
      <c r="R3" s="163"/>
      <c r="S3" s="164"/>
      <c r="T3" s="164"/>
      <c r="U3" s="165"/>
      <c r="V3" s="62"/>
      <c r="W3" s="62"/>
      <c r="X3" s="62"/>
      <c r="Y3" s="63"/>
      <c r="Z3" s="57"/>
      <c r="AA3" s="57"/>
      <c r="AB3" s="16"/>
      <c r="AC3" s="16"/>
      <c r="AD3" s="16"/>
      <c r="AE3" s="7"/>
      <c r="AF3" s="7"/>
      <c r="AG3" s="7"/>
    </row>
    <row r="4" spans="2:58" s="2" customFormat="1" ht="20.100000000000001" customHeight="1" x14ac:dyDescent="0.2">
      <c r="B4" s="11"/>
      <c r="C4" s="88" t="s">
        <v>101</v>
      </c>
      <c r="D4" s="95" t="s">
        <v>124</v>
      </c>
      <c r="E4" s="64"/>
      <c r="F4" s="94" t="s">
        <v>104</v>
      </c>
      <c r="G4" s="39"/>
      <c r="H4" s="56"/>
      <c r="I4" s="56"/>
      <c r="J4" s="56"/>
      <c r="K4" s="57"/>
      <c r="L4" s="57"/>
      <c r="M4" s="58"/>
      <c r="N4" s="57"/>
      <c r="O4" s="57"/>
      <c r="P4" s="65"/>
      <c r="Q4" s="66"/>
      <c r="R4" s="66"/>
      <c r="S4" s="61"/>
      <c r="T4" s="61"/>
      <c r="U4" s="61"/>
      <c r="V4" s="67"/>
      <c r="W4" s="67"/>
      <c r="X4" s="67"/>
      <c r="Y4" s="67"/>
      <c r="Z4" s="67"/>
      <c r="AA4" s="67"/>
    </row>
    <row r="5" spans="2:58" s="2" customFormat="1" ht="20.100000000000001" customHeight="1" x14ac:dyDescent="0.2">
      <c r="B5" s="11"/>
      <c r="D5" s="73" t="str">
        <f>IF('Ocjena kandidata primjer'!D5="","",'Ocjena kandidata primjer'!D5)</f>
        <v>B</v>
      </c>
      <c r="E5" s="74"/>
      <c r="F5" s="166" t="s">
        <v>393</v>
      </c>
      <c r="G5" s="167"/>
      <c r="H5" s="168"/>
      <c r="I5" s="56"/>
      <c r="J5" s="56"/>
      <c r="K5" s="57"/>
      <c r="L5" s="57"/>
      <c r="M5" s="58"/>
      <c r="N5" s="57"/>
      <c r="O5" s="57"/>
      <c r="P5" s="65"/>
      <c r="Q5" s="66"/>
      <c r="R5" s="66"/>
      <c r="S5" s="61"/>
      <c r="T5" s="61"/>
      <c r="U5" s="61"/>
      <c r="V5" s="67"/>
      <c r="W5" s="67"/>
      <c r="X5" s="67"/>
      <c r="Y5" s="67"/>
      <c r="Z5" s="67"/>
      <c r="AA5" s="67"/>
    </row>
    <row r="6" spans="2:58" s="2" customFormat="1" ht="20.100000000000001" customHeight="1" x14ac:dyDescent="0.2">
      <c r="B6" s="11"/>
      <c r="C6" s="33"/>
      <c r="D6" s="52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53"/>
      <c r="R6" s="53"/>
      <c r="S6" s="55"/>
      <c r="T6" s="56"/>
      <c r="U6" s="56"/>
      <c r="V6" s="56"/>
      <c r="W6" s="57"/>
      <c r="X6" s="57"/>
      <c r="Y6" s="58"/>
      <c r="Z6" s="57"/>
      <c r="AA6" s="57"/>
      <c r="AB6" s="15"/>
      <c r="AC6" s="18"/>
      <c r="AD6" s="18"/>
      <c r="AE6" s="7"/>
      <c r="AF6" s="7"/>
      <c r="AG6" s="7"/>
    </row>
    <row r="7" spans="2:58" ht="21" customHeight="1" x14ac:dyDescent="0.2">
      <c r="D7" s="155" t="s">
        <v>105</v>
      </c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7"/>
    </row>
    <row r="8" spans="2:58" s="6" customFormat="1" ht="17.100000000000001" customHeight="1" x14ac:dyDescent="0.2">
      <c r="B8" s="140" t="s">
        <v>11</v>
      </c>
      <c r="C8" s="141" t="s">
        <v>126</v>
      </c>
      <c r="D8" s="150" t="s">
        <v>394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2"/>
      <c r="AB8" s="126" t="s">
        <v>106</v>
      </c>
      <c r="AC8" s="126" t="s">
        <v>110</v>
      </c>
      <c r="AD8" s="46"/>
      <c r="AE8" s="7"/>
      <c r="AF8" s="7"/>
      <c r="AG8" s="7"/>
    </row>
    <row r="9" spans="2:58" s="6" customFormat="1" ht="17.100000000000001" customHeight="1" x14ac:dyDescent="0.2">
      <c r="B9" s="148"/>
      <c r="C9" s="149"/>
      <c r="D9" s="153" t="s">
        <v>1</v>
      </c>
      <c r="E9" s="154"/>
      <c r="F9" s="153" t="s">
        <v>2</v>
      </c>
      <c r="G9" s="154"/>
      <c r="H9" s="153" t="s">
        <v>3</v>
      </c>
      <c r="I9" s="154"/>
      <c r="J9" s="153" t="s">
        <v>4</v>
      </c>
      <c r="K9" s="154"/>
      <c r="L9" s="153" t="s">
        <v>5</v>
      </c>
      <c r="M9" s="154"/>
      <c r="N9" s="153" t="s">
        <v>6</v>
      </c>
      <c r="O9" s="154"/>
      <c r="P9" s="153" t="s">
        <v>7</v>
      </c>
      <c r="Q9" s="154"/>
      <c r="R9" s="153" t="s">
        <v>8</v>
      </c>
      <c r="S9" s="154"/>
      <c r="T9" s="153" t="s">
        <v>9</v>
      </c>
      <c r="U9" s="154"/>
      <c r="V9" s="153" t="s">
        <v>10</v>
      </c>
      <c r="W9" s="154"/>
      <c r="X9" s="153" t="s">
        <v>38</v>
      </c>
      <c r="Y9" s="154"/>
      <c r="Z9" s="153" t="s">
        <v>39</v>
      </c>
      <c r="AA9" s="154"/>
      <c r="AB9" s="127"/>
      <c r="AC9" s="148"/>
      <c r="AD9" s="46"/>
      <c r="AE9" s="7"/>
      <c r="AF9" s="7"/>
      <c r="AG9" s="7"/>
    </row>
    <row r="10" spans="2:58" s="6" customFormat="1" ht="17.100000000000001" customHeight="1" x14ac:dyDescent="0.2">
      <c r="B10" s="127"/>
      <c r="C10" s="142"/>
      <c r="D10" s="95" t="s">
        <v>123</v>
      </c>
      <c r="E10" s="95" t="s">
        <v>124</v>
      </c>
      <c r="F10" s="95" t="s">
        <v>123</v>
      </c>
      <c r="G10" s="95" t="s">
        <v>124</v>
      </c>
      <c r="H10" s="95" t="s">
        <v>123</v>
      </c>
      <c r="I10" s="95" t="s">
        <v>124</v>
      </c>
      <c r="J10" s="95" t="s">
        <v>123</v>
      </c>
      <c r="K10" s="95" t="s">
        <v>124</v>
      </c>
      <c r="L10" s="95" t="s">
        <v>123</v>
      </c>
      <c r="M10" s="95" t="s">
        <v>124</v>
      </c>
      <c r="N10" s="95" t="s">
        <v>123</v>
      </c>
      <c r="O10" s="95" t="s">
        <v>124</v>
      </c>
      <c r="P10" s="95" t="s">
        <v>123</v>
      </c>
      <c r="Q10" s="95" t="s">
        <v>124</v>
      </c>
      <c r="R10" s="95" t="s">
        <v>123</v>
      </c>
      <c r="S10" s="95" t="s">
        <v>124</v>
      </c>
      <c r="T10" s="95" t="s">
        <v>123</v>
      </c>
      <c r="U10" s="95" t="s">
        <v>124</v>
      </c>
      <c r="V10" s="95" t="s">
        <v>123</v>
      </c>
      <c r="W10" s="95" t="s">
        <v>124</v>
      </c>
      <c r="X10" s="95" t="s">
        <v>123</v>
      </c>
      <c r="Y10" s="95" t="s">
        <v>124</v>
      </c>
      <c r="Z10" s="95" t="s">
        <v>123</v>
      </c>
      <c r="AA10" s="95" t="s">
        <v>124</v>
      </c>
      <c r="AB10" s="96"/>
      <c r="AC10" s="127"/>
      <c r="AD10" s="46"/>
      <c r="AE10" s="7"/>
      <c r="AF10" s="7"/>
      <c r="AG10" s="7"/>
    </row>
    <row r="11" spans="2:58" ht="60" customHeight="1" x14ac:dyDescent="0.2">
      <c r="B11" s="48">
        <f>'Ocjena kandidata'!B10</f>
        <v>1</v>
      </c>
      <c r="C11" s="105" t="s">
        <v>94</v>
      </c>
      <c r="D11" s="48">
        <f>IF('Ocjena kandidata primjer'!D10="","",'Ocjena kandidata primjer'!D10)</f>
        <v>3</v>
      </c>
      <c r="E11" s="49"/>
      <c r="F11" s="48">
        <f>IF('Ocjena kandidata primjer'!E10="","",'Ocjena kandidata primjer'!E10)</f>
        <v>1</v>
      </c>
      <c r="G11" s="49"/>
      <c r="H11" s="48">
        <f>IF('Ocjena kandidata primjer'!F10="","",'Ocjena kandidata primjer'!F10)</f>
        <v>3</v>
      </c>
      <c r="I11" s="49"/>
      <c r="J11" s="48">
        <f>IF('Ocjena kandidata primjer'!G10="","",'Ocjena kandidata primjer'!G10)</f>
        <v>1</v>
      </c>
      <c r="K11" s="49"/>
      <c r="L11" s="48">
        <f>IF('Ocjena kandidata primjer'!H10="","",'Ocjena kandidata primjer'!H10)</f>
        <v>2</v>
      </c>
      <c r="M11" s="49"/>
      <c r="N11" s="48" t="str">
        <f>IF('Ocjena kandidata primjer'!I10="","",'Ocjena kandidata primjer'!I10)</f>
        <v/>
      </c>
      <c r="O11" s="49"/>
      <c r="P11" s="48" t="str">
        <f>IF('Ocjena kandidata primjer'!J10="","",'Ocjena kandidata primjer'!J10)</f>
        <v/>
      </c>
      <c r="Q11" s="49"/>
      <c r="R11" s="48" t="str">
        <f>IF('Ocjena kandidata primjer'!K10="","",'Ocjena kandidata primjer'!K10)</f>
        <v/>
      </c>
      <c r="S11" s="49"/>
      <c r="T11" s="48" t="str">
        <f>IF('Ocjena kandidata primjer'!L10="","",'Ocjena kandidata primjer'!L10)</f>
        <v/>
      </c>
      <c r="U11" s="49"/>
      <c r="V11" s="48" t="str">
        <f>IF('Ocjena kandidata primjer'!M10="","",'Ocjena kandidata primjer'!M10)</f>
        <v/>
      </c>
      <c r="W11" s="49"/>
      <c r="X11" s="48" t="str">
        <f>IF('Ocjena kandidata primjer'!N10="","",'Ocjena kandidata primjer'!N10)</f>
        <v/>
      </c>
      <c r="Y11" s="49"/>
      <c r="Z11" s="48" t="str">
        <f>IF('Ocjena kandidata primjer'!O10="","",'Ocjena kandidata primjer'!O10)</f>
        <v/>
      </c>
      <c r="AA11" s="49"/>
      <c r="AB11" s="69"/>
      <c r="AC11" s="92" t="s">
        <v>111</v>
      </c>
      <c r="AD11" s="43"/>
      <c r="AE11" s="19" t="s">
        <v>41</v>
      </c>
      <c r="AF11" s="19" t="s">
        <v>43</v>
      </c>
      <c r="AG11" s="19" t="s">
        <v>44</v>
      </c>
      <c r="AI11" s="8" t="s">
        <v>71</v>
      </c>
      <c r="AJ11" s="8">
        <f>IF(E11="",D11,E11)</f>
        <v>3</v>
      </c>
      <c r="AK11" s="8" t="s">
        <v>71</v>
      </c>
      <c r="AL11" s="8">
        <f t="shared" ref="AL11:BB20" si="0">IF(G11="",F11,G11)</f>
        <v>1</v>
      </c>
      <c r="AM11" s="8" t="s">
        <v>71</v>
      </c>
      <c r="AN11" s="8">
        <f t="shared" si="0"/>
        <v>3</v>
      </c>
      <c r="AO11" s="8" t="s">
        <v>71</v>
      </c>
      <c r="AP11" s="8">
        <f t="shared" si="0"/>
        <v>1</v>
      </c>
      <c r="AQ11" s="8" t="s">
        <v>71</v>
      </c>
      <c r="AR11" s="8">
        <f t="shared" si="0"/>
        <v>2</v>
      </c>
      <c r="AS11" s="8" t="s">
        <v>71</v>
      </c>
      <c r="AT11" s="8" t="str">
        <f t="shared" si="0"/>
        <v/>
      </c>
      <c r="AU11" s="8" t="s">
        <v>71</v>
      </c>
      <c r="AV11" s="8" t="str">
        <f t="shared" si="0"/>
        <v/>
      </c>
      <c r="AW11" s="8" t="s">
        <v>71</v>
      </c>
      <c r="AX11" s="8" t="str">
        <f t="shared" si="0"/>
        <v/>
      </c>
      <c r="AY11" s="8" t="s">
        <v>71</v>
      </c>
      <c r="AZ11" s="8" t="str">
        <f t="shared" si="0"/>
        <v/>
      </c>
      <c r="BA11" s="8" t="s">
        <v>71</v>
      </c>
      <c r="BB11" s="8" t="str">
        <f t="shared" si="0"/>
        <v/>
      </c>
      <c r="BC11" s="8" t="s">
        <v>71</v>
      </c>
      <c r="BD11" s="8" t="str">
        <f t="shared" ref="BD11:BD20" si="1">IF(Y11="",X11,Y11)</f>
        <v/>
      </c>
      <c r="BE11" s="8" t="s">
        <v>71</v>
      </c>
      <c r="BF11" s="8" t="str">
        <f t="shared" ref="BF11:BF20" si="2">IF(AA11="",Z11,AA11)</f>
        <v/>
      </c>
    </row>
    <row r="12" spans="2:58" ht="69.95" customHeight="1" x14ac:dyDescent="0.2">
      <c r="B12" s="48">
        <f>'Ocjena kandidata'!B11</f>
        <v>2</v>
      </c>
      <c r="C12" s="105" t="s">
        <v>390</v>
      </c>
      <c r="D12" s="48">
        <f>IF('Ocjena kandidata primjer'!D11="","",'Ocjena kandidata primjer'!D11)</f>
        <v>3</v>
      </c>
      <c r="E12" s="49"/>
      <c r="F12" s="48">
        <f>IF('Ocjena kandidata primjer'!E11="","",'Ocjena kandidata primjer'!E11)</f>
        <v>2</v>
      </c>
      <c r="G12" s="49"/>
      <c r="H12" s="48">
        <f>IF('Ocjena kandidata primjer'!F11="","",'Ocjena kandidata primjer'!F11)</f>
        <v>2</v>
      </c>
      <c r="I12" s="49"/>
      <c r="J12" s="48">
        <f>IF('Ocjena kandidata primjer'!G11="","",'Ocjena kandidata primjer'!G11)</f>
        <v>2</v>
      </c>
      <c r="K12" s="49"/>
      <c r="L12" s="48">
        <f>IF('Ocjena kandidata primjer'!H11="","",'Ocjena kandidata primjer'!H11)</f>
        <v>2</v>
      </c>
      <c r="M12" s="49"/>
      <c r="N12" s="48" t="str">
        <f>IF('Ocjena kandidata primjer'!I11="","",'Ocjena kandidata primjer'!I11)</f>
        <v/>
      </c>
      <c r="O12" s="49"/>
      <c r="P12" s="48" t="str">
        <f>IF('Ocjena kandidata primjer'!J11="","",'Ocjena kandidata primjer'!J11)</f>
        <v/>
      </c>
      <c r="Q12" s="49"/>
      <c r="R12" s="48" t="str">
        <f>IF('Ocjena kandidata primjer'!K11="","",'Ocjena kandidata primjer'!K11)</f>
        <v/>
      </c>
      <c r="S12" s="49"/>
      <c r="T12" s="48" t="str">
        <f>IF('Ocjena kandidata primjer'!L11="","",'Ocjena kandidata primjer'!L11)</f>
        <v/>
      </c>
      <c r="U12" s="49"/>
      <c r="V12" s="48" t="str">
        <f>IF('Ocjena kandidata primjer'!M11="","",'Ocjena kandidata primjer'!M11)</f>
        <v/>
      </c>
      <c r="W12" s="49"/>
      <c r="X12" s="48" t="str">
        <f>IF('Ocjena kandidata primjer'!N11="","",'Ocjena kandidata primjer'!N11)</f>
        <v/>
      </c>
      <c r="Y12" s="49"/>
      <c r="Z12" s="48" t="str">
        <f>IF('Ocjena kandidata primjer'!O11="","",'Ocjena kandidata primjer'!O11)</f>
        <v/>
      </c>
      <c r="AA12" s="49"/>
      <c r="AB12" s="69"/>
      <c r="AC12" s="92" t="s">
        <v>112</v>
      </c>
      <c r="AD12" s="43"/>
      <c r="AE12" s="19" t="s">
        <v>42</v>
      </c>
      <c r="AF12" s="19" t="s">
        <v>55</v>
      </c>
      <c r="AG12" s="19" t="s">
        <v>63</v>
      </c>
      <c r="AI12" s="8" t="s">
        <v>71</v>
      </c>
      <c r="AJ12" s="8">
        <f t="shared" ref="AJ12:AJ20" si="3">IF(E12="",D12,E12)</f>
        <v>3</v>
      </c>
      <c r="AK12" s="8" t="s">
        <v>71</v>
      </c>
      <c r="AL12" s="8">
        <f t="shared" si="0"/>
        <v>2</v>
      </c>
      <c r="AM12" s="8" t="s">
        <v>71</v>
      </c>
      <c r="AN12" s="8">
        <f t="shared" si="0"/>
        <v>2</v>
      </c>
      <c r="AO12" s="8" t="s">
        <v>71</v>
      </c>
      <c r="AP12" s="8">
        <f t="shared" si="0"/>
        <v>2</v>
      </c>
      <c r="AQ12" s="8" t="s">
        <v>71</v>
      </c>
      <c r="AR12" s="8">
        <f t="shared" si="0"/>
        <v>2</v>
      </c>
      <c r="AS12" s="8" t="s">
        <v>71</v>
      </c>
      <c r="AT12" s="8" t="str">
        <f t="shared" si="0"/>
        <v/>
      </c>
      <c r="AU12" s="8" t="s">
        <v>71</v>
      </c>
      <c r="AV12" s="8" t="str">
        <f t="shared" si="0"/>
        <v/>
      </c>
      <c r="AW12" s="8" t="s">
        <v>71</v>
      </c>
      <c r="AX12" s="8" t="str">
        <f t="shared" si="0"/>
        <v/>
      </c>
      <c r="AY12" s="8" t="s">
        <v>71</v>
      </c>
      <c r="AZ12" s="8" t="str">
        <f t="shared" si="0"/>
        <v/>
      </c>
      <c r="BA12" s="8" t="s">
        <v>71</v>
      </c>
      <c r="BB12" s="8" t="str">
        <f t="shared" si="0"/>
        <v/>
      </c>
      <c r="BC12" s="8" t="s">
        <v>71</v>
      </c>
      <c r="BD12" s="8" t="str">
        <f t="shared" si="1"/>
        <v/>
      </c>
      <c r="BE12" s="8" t="s">
        <v>71</v>
      </c>
      <c r="BF12" s="8" t="str">
        <f t="shared" si="2"/>
        <v/>
      </c>
    </row>
    <row r="13" spans="2:58" ht="69.95" customHeight="1" x14ac:dyDescent="0.2">
      <c r="B13" s="48">
        <f>'Ocjena kandidata'!B12</f>
        <v>3</v>
      </c>
      <c r="C13" s="105" t="s">
        <v>443</v>
      </c>
      <c r="D13" s="48">
        <f>IF('Ocjena kandidata primjer'!D12="","",'Ocjena kandidata primjer'!D12)</f>
        <v>3</v>
      </c>
      <c r="E13" s="49"/>
      <c r="F13" s="48">
        <f>IF('Ocjena kandidata primjer'!E12="","",'Ocjena kandidata primjer'!E12)</f>
        <v>3</v>
      </c>
      <c r="G13" s="49"/>
      <c r="H13" s="48">
        <f>IF('Ocjena kandidata primjer'!F12="","",'Ocjena kandidata primjer'!F12)</f>
        <v>3</v>
      </c>
      <c r="I13" s="49"/>
      <c r="J13" s="48">
        <f>IF('Ocjena kandidata primjer'!G12="","",'Ocjena kandidata primjer'!G12)</f>
        <v>3</v>
      </c>
      <c r="K13" s="49"/>
      <c r="L13" s="48">
        <f>IF('Ocjena kandidata primjer'!H12="","",'Ocjena kandidata primjer'!H12)</f>
        <v>3</v>
      </c>
      <c r="M13" s="49"/>
      <c r="N13" s="48" t="str">
        <f>IF('Ocjena kandidata primjer'!I12="","",'Ocjena kandidata primjer'!I12)</f>
        <v/>
      </c>
      <c r="O13" s="49"/>
      <c r="P13" s="48" t="str">
        <f>IF('Ocjena kandidata primjer'!J12="","",'Ocjena kandidata primjer'!J12)</f>
        <v/>
      </c>
      <c r="Q13" s="49"/>
      <c r="R13" s="48" t="str">
        <f>IF('Ocjena kandidata primjer'!K12="","",'Ocjena kandidata primjer'!K12)</f>
        <v/>
      </c>
      <c r="S13" s="49"/>
      <c r="T13" s="48" t="str">
        <f>IF('Ocjena kandidata primjer'!L12="","",'Ocjena kandidata primjer'!L12)</f>
        <v/>
      </c>
      <c r="U13" s="49"/>
      <c r="V13" s="48" t="str">
        <f>IF('Ocjena kandidata primjer'!M12="","",'Ocjena kandidata primjer'!M12)</f>
        <v/>
      </c>
      <c r="W13" s="49"/>
      <c r="X13" s="48" t="str">
        <f>IF('Ocjena kandidata primjer'!N12="","",'Ocjena kandidata primjer'!N12)</f>
        <v/>
      </c>
      <c r="Y13" s="49"/>
      <c r="Z13" s="48" t="str">
        <f>IF('Ocjena kandidata primjer'!O12="","",'Ocjena kandidata primjer'!O12)</f>
        <v/>
      </c>
      <c r="AA13" s="49"/>
      <c r="AB13" s="69"/>
      <c r="AC13" s="92" t="s">
        <v>113</v>
      </c>
      <c r="AD13" s="43"/>
      <c r="AE13" s="19" t="s">
        <v>48</v>
      </c>
      <c r="AF13" s="19" t="s">
        <v>56</v>
      </c>
      <c r="AG13" s="19" t="s">
        <v>64</v>
      </c>
      <c r="AH13" s="45"/>
      <c r="AI13" s="8" t="s">
        <v>71</v>
      </c>
      <c r="AJ13" s="8">
        <f t="shared" si="3"/>
        <v>3</v>
      </c>
      <c r="AK13" s="8" t="s">
        <v>71</v>
      </c>
      <c r="AL13" s="8">
        <f t="shared" si="0"/>
        <v>3</v>
      </c>
      <c r="AM13" s="8" t="s">
        <v>71</v>
      </c>
      <c r="AN13" s="8">
        <f t="shared" si="0"/>
        <v>3</v>
      </c>
      <c r="AO13" s="8" t="s">
        <v>71</v>
      </c>
      <c r="AP13" s="8">
        <f t="shared" si="0"/>
        <v>3</v>
      </c>
      <c r="AQ13" s="8" t="s">
        <v>71</v>
      </c>
      <c r="AR13" s="8">
        <f t="shared" si="0"/>
        <v>3</v>
      </c>
      <c r="AS13" s="8" t="s">
        <v>71</v>
      </c>
      <c r="AT13" s="8" t="str">
        <f t="shared" si="0"/>
        <v/>
      </c>
      <c r="AU13" s="8" t="s">
        <v>71</v>
      </c>
      <c r="AV13" s="8" t="str">
        <f t="shared" si="0"/>
        <v/>
      </c>
      <c r="AW13" s="8" t="s">
        <v>71</v>
      </c>
      <c r="AX13" s="8" t="str">
        <f t="shared" si="0"/>
        <v/>
      </c>
      <c r="AY13" s="8" t="s">
        <v>71</v>
      </c>
      <c r="AZ13" s="8" t="str">
        <f t="shared" si="0"/>
        <v/>
      </c>
      <c r="BA13" s="8" t="s">
        <v>71</v>
      </c>
      <c r="BB13" s="8" t="str">
        <f t="shared" si="0"/>
        <v/>
      </c>
      <c r="BC13" s="8" t="s">
        <v>71</v>
      </c>
      <c r="BD13" s="8" t="str">
        <f t="shared" si="1"/>
        <v/>
      </c>
      <c r="BE13" s="8" t="s">
        <v>71</v>
      </c>
      <c r="BF13" s="8" t="str">
        <f t="shared" si="2"/>
        <v/>
      </c>
    </row>
    <row r="14" spans="2:58" ht="45.95" customHeight="1" x14ac:dyDescent="0.2">
      <c r="B14" s="48">
        <f>'Ocjena kandidata'!B13</f>
        <v>4</v>
      </c>
      <c r="C14" s="105" t="s">
        <v>95</v>
      </c>
      <c r="D14" s="48">
        <f>IF('Ocjena kandidata primjer'!D13="","",'Ocjena kandidata primjer'!D13)</f>
        <v>4</v>
      </c>
      <c r="E14" s="49"/>
      <c r="F14" s="48">
        <f>IF('Ocjena kandidata primjer'!E13="","",'Ocjena kandidata primjer'!E13)</f>
        <v>2</v>
      </c>
      <c r="G14" s="49"/>
      <c r="H14" s="48">
        <f>IF('Ocjena kandidata primjer'!F13="","",'Ocjena kandidata primjer'!F13)</f>
        <v>3</v>
      </c>
      <c r="I14" s="49"/>
      <c r="J14" s="48">
        <f>IF('Ocjena kandidata primjer'!G13="","",'Ocjena kandidata primjer'!G13)</f>
        <v>3</v>
      </c>
      <c r="K14" s="49"/>
      <c r="L14" s="48">
        <f>IF('Ocjena kandidata primjer'!H13="","",'Ocjena kandidata primjer'!H13)</f>
        <v>4</v>
      </c>
      <c r="M14" s="49"/>
      <c r="N14" s="48" t="str">
        <f>IF('Ocjena kandidata primjer'!I13="","",'Ocjena kandidata primjer'!I13)</f>
        <v/>
      </c>
      <c r="O14" s="49"/>
      <c r="P14" s="48" t="str">
        <f>IF('Ocjena kandidata primjer'!J13="","",'Ocjena kandidata primjer'!J13)</f>
        <v/>
      </c>
      <c r="Q14" s="49"/>
      <c r="R14" s="48" t="str">
        <f>IF('Ocjena kandidata primjer'!K13="","",'Ocjena kandidata primjer'!K13)</f>
        <v/>
      </c>
      <c r="S14" s="49"/>
      <c r="T14" s="48" t="str">
        <f>IF('Ocjena kandidata primjer'!L13="","",'Ocjena kandidata primjer'!L13)</f>
        <v/>
      </c>
      <c r="U14" s="49"/>
      <c r="V14" s="48" t="str">
        <f>IF('Ocjena kandidata primjer'!M13="","",'Ocjena kandidata primjer'!M13)</f>
        <v/>
      </c>
      <c r="W14" s="49"/>
      <c r="X14" s="48" t="str">
        <f>IF('Ocjena kandidata primjer'!N13="","",'Ocjena kandidata primjer'!N13)</f>
        <v/>
      </c>
      <c r="Y14" s="49"/>
      <c r="Z14" s="48" t="str">
        <f>IF('Ocjena kandidata primjer'!O13="","",'Ocjena kandidata primjer'!O13)</f>
        <v/>
      </c>
      <c r="AA14" s="49"/>
      <c r="AB14" s="69"/>
      <c r="AC14" s="92" t="s">
        <v>114</v>
      </c>
      <c r="AD14" s="43"/>
      <c r="AE14" s="7" t="s">
        <v>45</v>
      </c>
      <c r="AF14" s="7" t="s">
        <v>46</v>
      </c>
      <c r="AG14" s="7" t="s">
        <v>47</v>
      </c>
      <c r="AH14" s="45"/>
      <c r="AI14" s="8" t="s">
        <v>71</v>
      </c>
      <c r="AJ14" s="8">
        <f t="shared" si="3"/>
        <v>4</v>
      </c>
      <c r="AK14" s="8" t="s">
        <v>71</v>
      </c>
      <c r="AL14" s="8">
        <f t="shared" si="0"/>
        <v>2</v>
      </c>
      <c r="AM14" s="8" t="s">
        <v>71</v>
      </c>
      <c r="AN14" s="8">
        <f t="shared" si="0"/>
        <v>3</v>
      </c>
      <c r="AO14" s="8" t="s">
        <v>71</v>
      </c>
      <c r="AP14" s="8">
        <f t="shared" si="0"/>
        <v>3</v>
      </c>
      <c r="AQ14" s="8" t="s">
        <v>71</v>
      </c>
      <c r="AR14" s="8">
        <f t="shared" si="0"/>
        <v>4</v>
      </c>
      <c r="AS14" s="8" t="s">
        <v>71</v>
      </c>
      <c r="AT14" s="8" t="str">
        <f t="shared" si="0"/>
        <v/>
      </c>
      <c r="AU14" s="8" t="s">
        <v>71</v>
      </c>
      <c r="AV14" s="8" t="str">
        <f t="shared" si="0"/>
        <v/>
      </c>
      <c r="AW14" s="8" t="s">
        <v>71</v>
      </c>
      <c r="AX14" s="8" t="str">
        <f t="shared" si="0"/>
        <v/>
      </c>
      <c r="AY14" s="8" t="s">
        <v>71</v>
      </c>
      <c r="AZ14" s="8" t="str">
        <f t="shared" si="0"/>
        <v/>
      </c>
      <c r="BA14" s="8" t="s">
        <v>71</v>
      </c>
      <c r="BB14" s="8" t="str">
        <f t="shared" si="0"/>
        <v/>
      </c>
      <c r="BC14" s="8" t="s">
        <v>71</v>
      </c>
      <c r="BD14" s="8" t="str">
        <f t="shared" si="1"/>
        <v/>
      </c>
      <c r="BE14" s="8" t="s">
        <v>71</v>
      </c>
      <c r="BF14" s="8" t="str">
        <f t="shared" si="2"/>
        <v/>
      </c>
    </row>
    <row r="15" spans="2:58" s="24" customFormat="1" ht="90" customHeight="1" x14ac:dyDescent="0.2">
      <c r="B15" s="48">
        <f>'Ocjena kandidata'!B14</f>
        <v>5</v>
      </c>
      <c r="C15" s="105" t="s">
        <v>392</v>
      </c>
      <c r="D15" s="48">
        <f>IF('Ocjena kandidata primjer'!D14="","",'Ocjena kandidata primjer'!D14)</f>
        <v>3</v>
      </c>
      <c r="E15" s="49"/>
      <c r="F15" s="48">
        <f>IF('Ocjena kandidata primjer'!E14="","",'Ocjena kandidata primjer'!E14)</f>
        <v>2</v>
      </c>
      <c r="G15" s="49"/>
      <c r="H15" s="48">
        <f>IF('Ocjena kandidata primjer'!F14="","",'Ocjena kandidata primjer'!F14)</f>
        <v>2</v>
      </c>
      <c r="I15" s="49"/>
      <c r="J15" s="48">
        <f>IF('Ocjena kandidata primjer'!G14="","",'Ocjena kandidata primjer'!G14)</f>
        <v>3</v>
      </c>
      <c r="K15" s="49"/>
      <c r="L15" s="48">
        <f>IF('Ocjena kandidata primjer'!H14="","",'Ocjena kandidata primjer'!H14)</f>
        <v>3</v>
      </c>
      <c r="M15" s="49"/>
      <c r="N15" s="48" t="str">
        <f>IF('Ocjena kandidata primjer'!I14="","",'Ocjena kandidata primjer'!I14)</f>
        <v/>
      </c>
      <c r="O15" s="49"/>
      <c r="P15" s="48" t="str">
        <f>IF('Ocjena kandidata primjer'!J14="","",'Ocjena kandidata primjer'!J14)</f>
        <v/>
      </c>
      <c r="Q15" s="49"/>
      <c r="R15" s="48" t="str">
        <f>IF('Ocjena kandidata primjer'!K14="","",'Ocjena kandidata primjer'!K14)</f>
        <v/>
      </c>
      <c r="S15" s="49"/>
      <c r="T15" s="48" t="str">
        <f>IF('Ocjena kandidata primjer'!L14="","",'Ocjena kandidata primjer'!L14)</f>
        <v/>
      </c>
      <c r="U15" s="49"/>
      <c r="V15" s="48" t="str">
        <f>IF('Ocjena kandidata primjer'!M14="","",'Ocjena kandidata primjer'!M14)</f>
        <v/>
      </c>
      <c r="W15" s="49"/>
      <c r="X15" s="48" t="str">
        <f>IF('Ocjena kandidata primjer'!N14="","",'Ocjena kandidata primjer'!N14)</f>
        <v/>
      </c>
      <c r="Y15" s="49"/>
      <c r="Z15" s="48" t="str">
        <f>IF('Ocjena kandidata primjer'!O14="","",'Ocjena kandidata primjer'!O14)</f>
        <v/>
      </c>
      <c r="AA15" s="49"/>
      <c r="AB15" s="70"/>
      <c r="AC15" s="92" t="s">
        <v>115</v>
      </c>
      <c r="AD15" s="44"/>
      <c r="AE15" s="19" t="s">
        <v>49</v>
      </c>
      <c r="AF15" s="19" t="s">
        <v>57</v>
      </c>
      <c r="AG15" s="19" t="s">
        <v>65</v>
      </c>
      <c r="AH15" s="45"/>
      <c r="AI15" s="8" t="s">
        <v>71</v>
      </c>
      <c r="AJ15" s="8">
        <f t="shared" si="3"/>
        <v>3</v>
      </c>
      <c r="AK15" s="8" t="s">
        <v>71</v>
      </c>
      <c r="AL15" s="8">
        <f t="shared" si="0"/>
        <v>2</v>
      </c>
      <c r="AM15" s="8" t="s">
        <v>71</v>
      </c>
      <c r="AN15" s="8">
        <f t="shared" si="0"/>
        <v>2</v>
      </c>
      <c r="AO15" s="8" t="s">
        <v>71</v>
      </c>
      <c r="AP15" s="8">
        <f t="shared" si="0"/>
        <v>3</v>
      </c>
      <c r="AQ15" s="8" t="s">
        <v>71</v>
      </c>
      <c r="AR15" s="8">
        <f t="shared" si="0"/>
        <v>3</v>
      </c>
      <c r="AS15" s="8" t="s">
        <v>71</v>
      </c>
      <c r="AT15" s="8" t="str">
        <f t="shared" si="0"/>
        <v/>
      </c>
      <c r="AU15" s="8" t="s">
        <v>71</v>
      </c>
      <c r="AV15" s="8" t="str">
        <f t="shared" si="0"/>
        <v/>
      </c>
      <c r="AW15" s="8" t="s">
        <v>71</v>
      </c>
      <c r="AX15" s="8" t="str">
        <f t="shared" si="0"/>
        <v/>
      </c>
      <c r="AY15" s="8" t="s">
        <v>71</v>
      </c>
      <c r="AZ15" s="8" t="str">
        <f t="shared" si="0"/>
        <v/>
      </c>
      <c r="BA15" s="8" t="s">
        <v>71</v>
      </c>
      <c r="BB15" s="8" t="str">
        <f t="shared" si="0"/>
        <v/>
      </c>
      <c r="BC15" s="8" t="s">
        <v>71</v>
      </c>
      <c r="BD15" s="8" t="str">
        <f t="shared" si="1"/>
        <v/>
      </c>
      <c r="BE15" s="8" t="s">
        <v>71</v>
      </c>
      <c r="BF15" s="8" t="str">
        <f t="shared" si="2"/>
        <v/>
      </c>
    </row>
    <row r="16" spans="2:58" ht="60" customHeight="1" x14ac:dyDescent="0.2">
      <c r="B16" s="48">
        <f>'Ocjena kandidata'!B15</f>
        <v>6</v>
      </c>
      <c r="C16" s="105" t="s">
        <v>96</v>
      </c>
      <c r="D16" s="48">
        <f>IF('Ocjena kandidata primjer'!D15="","",'Ocjena kandidata primjer'!D15)</f>
        <v>3</v>
      </c>
      <c r="E16" s="49"/>
      <c r="F16" s="48">
        <f>IF('Ocjena kandidata primjer'!E15="","",'Ocjena kandidata primjer'!E15)</f>
        <v>3</v>
      </c>
      <c r="G16" s="49"/>
      <c r="H16" s="48">
        <f>IF('Ocjena kandidata primjer'!F15="","",'Ocjena kandidata primjer'!F15)</f>
        <v>3</v>
      </c>
      <c r="I16" s="49"/>
      <c r="J16" s="48">
        <f>IF('Ocjena kandidata primjer'!G15="","",'Ocjena kandidata primjer'!G15)</f>
        <v>3</v>
      </c>
      <c r="K16" s="49"/>
      <c r="L16" s="48">
        <f>IF('Ocjena kandidata primjer'!H15="","",'Ocjena kandidata primjer'!H15)</f>
        <v>3</v>
      </c>
      <c r="M16" s="49"/>
      <c r="N16" s="48" t="str">
        <f>IF('Ocjena kandidata primjer'!I15="","",'Ocjena kandidata primjer'!I15)</f>
        <v/>
      </c>
      <c r="O16" s="49"/>
      <c r="P16" s="48" t="str">
        <f>IF('Ocjena kandidata primjer'!J15="","",'Ocjena kandidata primjer'!J15)</f>
        <v/>
      </c>
      <c r="Q16" s="49"/>
      <c r="R16" s="48" t="str">
        <f>IF('Ocjena kandidata primjer'!K15="","",'Ocjena kandidata primjer'!K15)</f>
        <v/>
      </c>
      <c r="S16" s="49"/>
      <c r="T16" s="48" t="str">
        <f>IF('Ocjena kandidata primjer'!L15="","",'Ocjena kandidata primjer'!L15)</f>
        <v/>
      </c>
      <c r="U16" s="49"/>
      <c r="V16" s="48" t="str">
        <f>IF('Ocjena kandidata primjer'!M15="","",'Ocjena kandidata primjer'!M15)</f>
        <v/>
      </c>
      <c r="W16" s="49"/>
      <c r="X16" s="48" t="str">
        <f>IF('Ocjena kandidata primjer'!N15="","",'Ocjena kandidata primjer'!N15)</f>
        <v/>
      </c>
      <c r="Y16" s="49"/>
      <c r="Z16" s="48" t="str">
        <f>IF('Ocjena kandidata primjer'!O15="","",'Ocjena kandidata primjer'!O15)</f>
        <v/>
      </c>
      <c r="AA16" s="49"/>
      <c r="AB16" s="69"/>
      <c r="AC16" s="92" t="s">
        <v>116</v>
      </c>
      <c r="AD16" s="43"/>
      <c r="AE16" s="19" t="s">
        <v>50</v>
      </c>
      <c r="AF16" s="19" t="s">
        <v>58</v>
      </c>
      <c r="AG16" s="19" t="s">
        <v>66</v>
      </c>
      <c r="AI16" s="8" t="s">
        <v>71</v>
      </c>
      <c r="AJ16" s="8">
        <f t="shared" si="3"/>
        <v>3</v>
      </c>
      <c r="AK16" s="8" t="s">
        <v>71</v>
      </c>
      <c r="AL16" s="8">
        <f t="shared" si="0"/>
        <v>3</v>
      </c>
      <c r="AM16" s="8" t="s">
        <v>71</v>
      </c>
      <c r="AN16" s="8">
        <f t="shared" si="0"/>
        <v>3</v>
      </c>
      <c r="AO16" s="8" t="s">
        <v>71</v>
      </c>
      <c r="AP16" s="8">
        <f t="shared" si="0"/>
        <v>3</v>
      </c>
      <c r="AQ16" s="8" t="s">
        <v>71</v>
      </c>
      <c r="AR16" s="8">
        <f t="shared" si="0"/>
        <v>3</v>
      </c>
      <c r="AS16" s="8" t="s">
        <v>71</v>
      </c>
      <c r="AT16" s="8" t="str">
        <f t="shared" si="0"/>
        <v/>
      </c>
      <c r="AU16" s="8" t="s">
        <v>71</v>
      </c>
      <c r="AV16" s="8" t="str">
        <f t="shared" si="0"/>
        <v/>
      </c>
      <c r="AW16" s="8" t="s">
        <v>71</v>
      </c>
      <c r="AX16" s="8" t="str">
        <f t="shared" si="0"/>
        <v/>
      </c>
      <c r="AY16" s="8" t="s">
        <v>71</v>
      </c>
      <c r="AZ16" s="8" t="str">
        <f t="shared" si="0"/>
        <v/>
      </c>
      <c r="BA16" s="8" t="s">
        <v>71</v>
      </c>
      <c r="BB16" s="8" t="str">
        <f t="shared" si="0"/>
        <v/>
      </c>
      <c r="BC16" s="8" t="s">
        <v>71</v>
      </c>
      <c r="BD16" s="8" t="str">
        <f t="shared" si="1"/>
        <v/>
      </c>
      <c r="BE16" s="8" t="s">
        <v>71</v>
      </c>
      <c r="BF16" s="8" t="str">
        <f t="shared" si="2"/>
        <v/>
      </c>
    </row>
    <row r="17" spans="2:58" ht="60" customHeight="1" x14ac:dyDescent="0.2">
      <c r="B17" s="48">
        <f>'Ocjena kandidata'!B16</f>
        <v>7</v>
      </c>
      <c r="C17" s="105" t="s">
        <v>431</v>
      </c>
      <c r="D17" s="48">
        <f>IF('Ocjena kandidata primjer'!D16="","",'Ocjena kandidata primjer'!D16)</f>
        <v>3</v>
      </c>
      <c r="E17" s="49">
        <v>1</v>
      </c>
      <c r="F17" s="48">
        <f>IF('Ocjena kandidata primjer'!E16="","",'Ocjena kandidata primjer'!E16)</f>
        <v>2</v>
      </c>
      <c r="G17" s="49"/>
      <c r="H17" s="48">
        <f>IF('Ocjena kandidata primjer'!F16="","",'Ocjena kandidata primjer'!F16)</f>
        <v>2</v>
      </c>
      <c r="I17" s="49"/>
      <c r="J17" s="48">
        <f>IF('Ocjena kandidata primjer'!G16="","",'Ocjena kandidata primjer'!G16)</f>
        <v>3</v>
      </c>
      <c r="K17" s="49"/>
      <c r="L17" s="48">
        <f>IF('Ocjena kandidata primjer'!H16="","",'Ocjena kandidata primjer'!H16)</f>
        <v>2</v>
      </c>
      <c r="M17" s="49"/>
      <c r="N17" s="48" t="str">
        <f>IF('Ocjena kandidata primjer'!I16="","",'Ocjena kandidata primjer'!I16)</f>
        <v/>
      </c>
      <c r="O17" s="49"/>
      <c r="P17" s="48" t="str">
        <f>IF('Ocjena kandidata primjer'!J16="","",'Ocjena kandidata primjer'!J16)</f>
        <v/>
      </c>
      <c r="Q17" s="49"/>
      <c r="R17" s="48" t="str">
        <f>IF('Ocjena kandidata primjer'!K16="","",'Ocjena kandidata primjer'!K16)</f>
        <v/>
      </c>
      <c r="S17" s="49"/>
      <c r="T17" s="48" t="str">
        <f>IF('Ocjena kandidata primjer'!L16="","",'Ocjena kandidata primjer'!L16)</f>
        <v/>
      </c>
      <c r="U17" s="49"/>
      <c r="V17" s="48" t="str">
        <f>IF('Ocjena kandidata primjer'!M16="","",'Ocjena kandidata primjer'!M16)</f>
        <v/>
      </c>
      <c r="W17" s="49"/>
      <c r="X17" s="48" t="str">
        <f>IF('Ocjena kandidata primjer'!N16="","",'Ocjena kandidata primjer'!N16)</f>
        <v/>
      </c>
      <c r="Y17" s="49"/>
      <c r="Z17" s="48" t="str">
        <f>IF('Ocjena kandidata primjer'!O16="","",'Ocjena kandidata primjer'!O16)</f>
        <v/>
      </c>
      <c r="AA17" s="49"/>
      <c r="AB17" s="69"/>
      <c r="AC17" s="92" t="s">
        <v>117</v>
      </c>
      <c r="AD17" s="43"/>
      <c r="AE17" s="19" t="s">
        <v>51</v>
      </c>
      <c r="AF17" s="19" t="s">
        <v>59</v>
      </c>
      <c r="AG17" s="19" t="s">
        <v>67</v>
      </c>
      <c r="AI17" s="8" t="s">
        <v>71</v>
      </c>
      <c r="AJ17" s="8">
        <f t="shared" si="3"/>
        <v>1</v>
      </c>
      <c r="AK17" s="8" t="s">
        <v>71</v>
      </c>
      <c r="AL17" s="8">
        <f t="shared" si="0"/>
        <v>2</v>
      </c>
      <c r="AM17" s="8" t="s">
        <v>71</v>
      </c>
      <c r="AN17" s="8">
        <f t="shared" si="0"/>
        <v>2</v>
      </c>
      <c r="AO17" s="8" t="s">
        <v>71</v>
      </c>
      <c r="AP17" s="8">
        <f t="shared" si="0"/>
        <v>3</v>
      </c>
      <c r="AQ17" s="8" t="s">
        <v>71</v>
      </c>
      <c r="AR17" s="8">
        <f t="shared" si="0"/>
        <v>2</v>
      </c>
      <c r="AS17" s="8" t="s">
        <v>71</v>
      </c>
      <c r="AT17" s="8" t="str">
        <f t="shared" si="0"/>
        <v/>
      </c>
      <c r="AU17" s="8" t="s">
        <v>71</v>
      </c>
      <c r="AV17" s="8" t="str">
        <f t="shared" si="0"/>
        <v/>
      </c>
      <c r="AW17" s="8" t="s">
        <v>71</v>
      </c>
      <c r="AX17" s="8" t="str">
        <f t="shared" si="0"/>
        <v/>
      </c>
      <c r="AY17" s="8" t="s">
        <v>71</v>
      </c>
      <c r="AZ17" s="8" t="str">
        <f t="shared" si="0"/>
        <v/>
      </c>
      <c r="BA17" s="8" t="s">
        <v>71</v>
      </c>
      <c r="BB17" s="8" t="str">
        <f t="shared" si="0"/>
        <v/>
      </c>
      <c r="BC17" s="8" t="s">
        <v>71</v>
      </c>
      <c r="BD17" s="8" t="str">
        <f t="shared" si="1"/>
        <v/>
      </c>
      <c r="BE17" s="8" t="s">
        <v>71</v>
      </c>
      <c r="BF17" s="8" t="str">
        <f t="shared" si="2"/>
        <v/>
      </c>
    </row>
    <row r="18" spans="2:58" ht="69.95" customHeight="1" x14ac:dyDescent="0.2">
      <c r="B18" s="48">
        <f>'Ocjena kandidata'!B17</f>
        <v>8</v>
      </c>
      <c r="C18" s="105" t="s">
        <v>97</v>
      </c>
      <c r="D18" s="48">
        <f>IF('Ocjena kandidata primjer'!D17="","",'Ocjena kandidata primjer'!D17)</f>
        <v>3</v>
      </c>
      <c r="E18" s="49">
        <v>1</v>
      </c>
      <c r="F18" s="48">
        <f>IF('Ocjena kandidata primjer'!E17="","",'Ocjena kandidata primjer'!E17)</f>
        <v>2</v>
      </c>
      <c r="G18" s="49"/>
      <c r="H18" s="48">
        <f>IF('Ocjena kandidata primjer'!F17="","",'Ocjena kandidata primjer'!F17)</f>
        <v>3</v>
      </c>
      <c r="I18" s="49"/>
      <c r="J18" s="48">
        <f>IF('Ocjena kandidata primjer'!G17="","",'Ocjena kandidata primjer'!G17)</f>
        <v>3</v>
      </c>
      <c r="K18" s="49"/>
      <c r="L18" s="48">
        <f>IF('Ocjena kandidata primjer'!H17="","",'Ocjena kandidata primjer'!H17)</f>
        <v>2</v>
      </c>
      <c r="M18" s="49"/>
      <c r="N18" s="48" t="str">
        <f>IF('Ocjena kandidata primjer'!I17="","",'Ocjena kandidata primjer'!I17)</f>
        <v/>
      </c>
      <c r="O18" s="49"/>
      <c r="P18" s="48" t="str">
        <f>IF('Ocjena kandidata primjer'!J17="","",'Ocjena kandidata primjer'!J17)</f>
        <v/>
      </c>
      <c r="Q18" s="49"/>
      <c r="R18" s="48" t="str">
        <f>IF('Ocjena kandidata primjer'!K17="","",'Ocjena kandidata primjer'!K17)</f>
        <v/>
      </c>
      <c r="S18" s="49"/>
      <c r="T18" s="48" t="str">
        <f>IF('Ocjena kandidata primjer'!L17="","",'Ocjena kandidata primjer'!L17)</f>
        <v/>
      </c>
      <c r="U18" s="49"/>
      <c r="V18" s="48" t="str">
        <f>IF('Ocjena kandidata primjer'!M17="","",'Ocjena kandidata primjer'!M17)</f>
        <v/>
      </c>
      <c r="W18" s="49"/>
      <c r="X18" s="48" t="str">
        <f>IF('Ocjena kandidata primjer'!N17="","",'Ocjena kandidata primjer'!N17)</f>
        <v/>
      </c>
      <c r="Y18" s="49"/>
      <c r="Z18" s="48" t="str">
        <f>IF('Ocjena kandidata primjer'!O17="","",'Ocjena kandidata primjer'!O17)</f>
        <v/>
      </c>
      <c r="AA18" s="49"/>
      <c r="AB18" s="69"/>
      <c r="AC18" s="92" t="s">
        <v>118</v>
      </c>
      <c r="AD18" s="43"/>
      <c r="AE18" s="19" t="s">
        <v>52</v>
      </c>
      <c r="AF18" s="19" t="s">
        <v>60</v>
      </c>
      <c r="AG18" s="19" t="s">
        <v>68</v>
      </c>
      <c r="AH18" s="45"/>
      <c r="AI18" s="8" t="s">
        <v>71</v>
      </c>
      <c r="AJ18" s="8">
        <f t="shared" si="3"/>
        <v>1</v>
      </c>
      <c r="AK18" s="8" t="s">
        <v>71</v>
      </c>
      <c r="AL18" s="8">
        <f t="shared" si="0"/>
        <v>2</v>
      </c>
      <c r="AM18" s="8" t="s">
        <v>71</v>
      </c>
      <c r="AN18" s="8">
        <f t="shared" si="0"/>
        <v>3</v>
      </c>
      <c r="AO18" s="8" t="s">
        <v>71</v>
      </c>
      <c r="AP18" s="8">
        <f t="shared" si="0"/>
        <v>3</v>
      </c>
      <c r="AQ18" s="8" t="s">
        <v>71</v>
      </c>
      <c r="AR18" s="8">
        <f t="shared" si="0"/>
        <v>2</v>
      </c>
      <c r="AS18" s="8" t="s">
        <v>71</v>
      </c>
      <c r="AT18" s="8" t="str">
        <f t="shared" si="0"/>
        <v/>
      </c>
      <c r="AU18" s="8" t="s">
        <v>71</v>
      </c>
      <c r="AV18" s="8" t="str">
        <f t="shared" si="0"/>
        <v/>
      </c>
      <c r="AW18" s="8" t="s">
        <v>71</v>
      </c>
      <c r="AX18" s="8" t="str">
        <f t="shared" si="0"/>
        <v/>
      </c>
      <c r="AY18" s="8" t="s">
        <v>71</v>
      </c>
      <c r="AZ18" s="8" t="str">
        <f t="shared" si="0"/>
        <v/>
      </c>
      <c r="BA18" s="8" t="s">
        <v>71</v>
      </c>
      <c r="BB18" s="8" t="str">
        <f t="shared" si="0"/>
        <v/>
      </c>
      <c r="BC18" s="8" t="s">
        <v>71</v>
      </c>
      <c r="BD18" s="8" t="str">
        <f t="shared" si="1"/>
        <v/>
      </c>
      <c r="BE18" s="8" t="s">
        <v>71</v>
      </c>
      <c r="BF18" s="8" t="str">
        <f t="shared" si="2"/>
        <v/>
      </c>
    </row>
    <row r="19" spans="2:58" ht="69.95" customHeight="1" x14ac:dyDescent="0.2">
      <c r="B19" s="48">
        <f>'Ocjena kandidata'!B18</f>
        <v>9</v>
      </c>
      <c r="C19" s="105" t="s">
        <v>98</v>
      </c>
      <c r="D19" s="48">
        <f>IF('Ocjena kandidata primjer'!D18="","",'Ocjena kandidata primjer'!D18)</f>
        <v>3</v>
      </c>
      <c r="E19" s="49">
        <v>1</v>
      </c>
      <c r="F19" s="48">
        <f>IF('Ocjena kandidata primjer'!E18="","",'Ocjena kandidata primjer'!E18)</f>
        <v>2</v>
      </c>
      <c r="G19" s="49"/>
      <c r="H19" s="48">
        <f>IF('Ocjena kandidata primjer'!F18="","",'Ocjena kandidata primjer'!F18)</f>
        <v>3</v>
      </c>
      <c r="I19" s="49"/>
      <c r="J19" s="48">
        <f>IF('Ocjena kandidata primjer'!G18="","",'Ocjena kandidata primjer'!G18)</f>
        <v>3</v>
      </c>
      <c r="K19" s="49"/>
      <c r="L19" s="48">
        <f>IF('Ocjena kandidata primjer'!H18="","",'Ocjena kandidata primjer'!H18)</f>
        <v>2</v>
      </c>
      <c r="M19" s="49"/>
      <c r="N19" s="48" t="str">
        <f>IF('Ocjena kandidata primjer'!I18="","",'Ocjena kandidata primjer'!I18)</f>
        <v/>
      </c>
      <c r="O19" s="49"/>
      <c r="P19" s="48" t="str">
        <f>IF('Ocjena kandidata primjer'!J18="","",'Ocjena kandidata primjer'!J18)</f>
        <v/>
      </c>
      <c r="Q19" s="49"/>
      <c r="R19" s="48" t="str">
        <f>IF('Ocjena kandidata primjer'!K18="","",'Ocjena kandidata primjer'!K18)</f>
        <v/>
      </c>
      <c r="S19" s="49"/>
      <c r="T19" s="48" t="str">
        <f>IF('Ocjena kandidata primjer'!L18="","",'Ocjena kandidata primjer'!L18)</f>
        <v/>
      </c>
      <c r="U19" s="49"/>
      <c r="V19" s="48" t="str">
        <f>IF('Ocjena kandidata primjer'!M18="","",'Ocjena kandidata primjer'!M18)</f>
        <v/>
      </c>
      <c r="W19" s="49"/>
      <c r="X19" s="48" t="str">
        <f>IF('Ocjena kandidata primjer'!N18="","",'Ocjena kandidata primjer'!N18)</f>
        <v/>
      </c>
      <c r="Y19" s="49"/>
      <c r="Z19" s="48" t="str">
        <f>IF('Ocjena kandidata primjer'!O18="","",'Ocjena kandidata primjer'!O18)</f>
        <v/>
      </c>
      <c r="AA19" s="49"/>
      <c r="AB19" s="69"/>
      <c r="AC19" s="92" t="s">
        <v>119</v>
      </c>
      <c r="AD19" s="43"/>
      <c r="AE19" s="19" t="s">
        <v>53</v>
      </c>
      <c r="AF19" s="19" t="s">
        <v>61</v>
      </c>
      <c r="AG19" s="19" t="s">
        <v>69</v>
      </c>
      <c r="AH19" s="45"/>
      <c r="AI19" s="8" t="s">
        <v>71</v>
      </c>
      <c r="AJ19" s="8">
        <f t="shared" si="3"/>
        <v>1</v>
      </c>
      <c r="AK19" s="8" t="s">
        <v>71</v>
      </c>
      <c r="AL19" s="8">
        <f t="shared" si="0"/>
        <v>2</v>
      </c>
      <c r="AM19" s="8" t="s">
        <v>71</v>
      </c>
      <c r="AN19" s="8">
        <f t="shared" si="0"/>
        <v>3</v>
      </c>
      <c r="AO19" s="8" t="s">
        <v>71</v>
      </c>
      <c r="AP19" s="8">
        <f t="shared" si="0"/>
        <v>3</v>
      </c>
      <c r="AQ19" s="8" t="s">
        <v>71</v>
      </c>
      <c r="AR19" s="8">
        <f t="shared" si="0"/>
        <v>2</v>
      </c>
      <c r="AS19" s="8" t="s">
        <v>71</v>
      </c>
      <c r="AT19" s="8" t="str">
        <f t="shared" si="0"/>
        <v/>
      </c>
      <c r="AU19" s="8" t="s">
        <v>71</v>
      </c>
      <c r="AV19" s="8" t="str">
        <f t="shared" si="0"/>
        <v/>
      </c>
      <c r="AW19" s="8" t="s">
        <v>71</v>
      </c>
      <c r="AX19" s="8" t="str">
        <f t="shared" si="0"/>
        <v/>
      </c>
      <c r="AY19" s="8" t="s">
        <v>71</v>
      </c>
      <c r="AZ19" s="8" t="str">
        <f t="shared" si="0"/>
        <v/>
      </c>
      <c r="BA19" s="8" t="s">
        <v>71</v>
      </c>
      <c r="BB19" s="8" t="str">
        <f t="shared" si="0"/>
        <v/>
      </c>
      <c r="BC19" s="8" t="s">
        <v>71</v>
      </c>
      <c r="BD19" s="8" t="str">
        <f t="shared" si="1"/>
        <v/>
      </c>
      <c r="BE19" s="8" t="s">
        <v>71</v>
      </c>
      <c r="BF19" s="8" t="str">
        <f t="shared" si="2"/>
        <v/>
      </c>
    </row>
    <row r="20" spans="2:58" ht="69.95" customHeight="1" x14ac:dyDescent="0.2">
      <c r="B20" s="48">
        <f>'Ocjena kandidata'!B19</f>
        <v>10</v>
      </c>
      <c r="C20" s="105" t="s">
        <v>99</v>
      </c>
      <c r="D20" s="48">
        <f>IF('Ocjena kandidata primjer'!D19="","",'Ocjena kandidata primjer'!D19)</f>
        <v>3</v>
      </c>
      <c r="E20" s="49">
        <v>1</v>
      </c>
      <c r="F20" s="48">
        <f>IF('Ocjena kandidata primjer'!E19="","",'Ocjena kandidata primjer'!E19)</f>
        <v>2</v>
      </c>
      <c r="G20" s="49"/>
      <c r="H20" s="48">
        <f>IF('Ocjena kandidata primjer'!F19="","",'Ocjena kandidata primjer'!F19)</f>
        <v>2</v>
      </c>
      <c r="I20" s="49"/>
      <c r="J20" s="48">
        <f>IF('Ocjena kandidata primjer'!G19="","",'Ocjena kandidata primjer'!G19)</f>
        <v>3</v>
      </c>
      <c r="K20" s="49"/>
      <c r="L20" s="48">
        <f>IF('Ocjena kandidata primjer'!H19="","",'Ocjena kandidata primjer'!H19)</f>
        <v>2</v>
      </c>
      <c r="M20" s="49"/>
      <c r="N20" s="48" t="str">
        <f>IF('Ocjena kandidata primjer'!I19="","",'Ocjena kandidata primjer'!I19)</f>
        <v/>
      </c>
      <c r="O20" s="49"/>
      <c r="P20" s="48" t="str">
        <f>IF('Ocjena kandidata primjer'!J19="","",'Ocjena kandidata primjer'!J19)</f>
        <v/>
      </c>
      <c r="Q20" s="49"/>
      <c r="R20" s="48" t="str">
        <f>IF('Ocjena kandidata primjer'!K19="","",'Ocjena kandidata primjer'!K19)</f>
        <v/>
      </c>
      <c r="S20" s="49"/>
      <c r="T20" s="48" t="str">
        <f>IF('Ocjena kandidata primjer'!L19="","",'Ocjena kandidata primjer'!L19)</f>
        <v/>
      </c>
      <c r="U20" s="49"/>
      <c r="V20" s="48" t="str">
        <f>IF('Ocjena kandidata primjer'!M19="","",'Ocjena kandidata primjer'!M19)</f>
        <v/>
      </c>
      <c r="W20" s="49"/>
      <c r="X20" s="48" t="str">
        <f>IF('Ocjena kandidata primjer'!N19="","",'Ocjena kandidata primjer'!N19)</f>
        <v/>
      </c>
      <c r="Y20" s="49"/>
      <c r="Z20" s="48" t="str">
        <f>IF('Ocjena kandidata primjer'!O19="","",'Ocjena kandidata primjer'!O19)</f>
        <v/>
      </c>
      <c r="AA20" s="49"/>
      <c r="AB20" s="69"/>
      <c r="AC20" s="92" t="s">
        <v>120</v>
      </c>
      <c r="AD20" s="43"/>
      <c r="AE20" s="19" t="s">
        <v>54</v>
      </c>
      <c r="AF20" s="19" t="s">
        <v>62</v>
      </c>
      <c r="AG20" s="19" t="s">
        <v>70</v>
      </c>
      <c r="AH20" s="45"/>
      <c r="AI20" s="8" t="s">
        <v>71</v>
      </c>
      <c r="AJ20" s="8">
        <f t="shared" si="3"/>
        <v>1</v>
      </c>
      <c r="AK20" s="8" t="s">
        <v>71</v>
      </c>
      <c r="AL20" s="8">
        <f t="shared" si="0"/>
        <v>2</v>
      </c>
      <c r="AM20" s="8" t="s">
        <v>71</v>
      </c>
      <c r="AN20" s="8">
        <f t="shared" si="0"/>
        <v>2</v>
      </c>
      <c r="AO20" s="8" t="s">
        <v>71</v>
      </c>
      <c r="AP20" s="8">
        <f t="shared" si="0"/>
        <v>3</v>
      </c>
      <c r="AQ20" s="8" t="s">
        <v>71</v>
      </c>
      <c r="AR20" s="8">
        <f t="shared" si="0"/>
        <v>2</v>
      </c>
      <c r="AS20" s="8" t="s">
        <v>71</v>
      </c>
      <c r="AT20" s="8" t="str">
        <f t="shared" si="0"/>
        <v/>
      </c>
      <c r="AU20" s="8" t="s">
        <v>71</v>
      </c>
      <c r="AV20" s="8" t="str">
        <f t="shared" si="0"/>
        <v/>
      </c>
      <c r="AW20" s="8" t="s">
        <v>71</v>
      </c>
      <c r="AX20" s="8" t="str">
        <f t="shared" si="0"/>
        <v/>
      </c>
      <c r="AY20" s="8" t="s">
        <v>71</v>
      </c>
      <c r="AZ20" s="8" t="str">
        <f t="shared" si="0"/>
        <v/>
      </c>
      <c r="BA20" s="8" t="s">
        <v>71</v>
      </c>
      <c r="BB20" s="8" t="str">
        <f t="shared" si="0"/>
        <v/>
      </c>
      <c r="BC20" s="8" t="s">
        <v>71</v>
      </c>
      <c r="BD20" s="8" t="str">
        <f t="shared" si="1"/>
        <v/>
      </c>
      <c r="BE20" s="8" t="s">
        <v>71</v>
      </c>
      <c r="BF20" s="8" t="str">
        <f t="shared" si="2"/>
        <v/>
      </c>
    </row>
    <row r="21" spans="2:58" ht="17.100000000000001" customHeight="1" x14ac:dyDescent="0.2">
      <c r="AH21" s="45"/>
    </row>
    <row r="22" spans="2:58" ht="17.100000000000001" customHeight="1" x14ac:dyDescent="0.2">
      <c r="C22" s="90" t="s">
        <v>107</v>
      </c>
      <c r="D22" s="34">
        <f>IF(SUM(D11:D20)=0,"",SUM(D11:D20)/10)</f>
        <v>3.1</v>
      </c>
      <c r="E22" s="34">
        <f>AJ22</f>
        <v>2.2999999999999998</v>
      </c>
      <c r="F22" s="34">
        <f t="shared" ref="F22:Z22" si="4">IF(SUM(F11:F20)=0,"",SUM(F11:F20)/10)</f>
        <v>2.1</v>
      </c>
      <c r="G22" s="34">
        <f>AL22</f>
        <v>2.1</v>
      </c>
      <c r="H22" s="34">
        <f t="shared" si="4"/>
        <v>2.6</v>
      </c>
      <c r="I22" s="34">
        <f>AN22</f>
        <v>2.6</v>
      </c>
      <c r="J22" s="34">
        <f t="shared" si="4"/>
        <v>2.7</v>
      </c>
      <c r="K22" s="34">
        <f>AP22</f>
        <v>2.7</v>
      </c>
      <c r="L22" s="34">
        <f t="shared" si="4"/>
        <v>2.5</v>
      </c>
      <c r="M22" s="34">
        <f>AR22</f>
        <v>2.5</v>
      </c>
      <c r="N22" s="34" t="str">
        <f t="shared" si="4"/>
        <v/>
      </c>
      <c r="O22" s="34" t="str">
        <f>AT22</f>
        <v/>
      </c>
      <c r="P22" s="34" t="str">
        <f t="shared" si="4"/>
        <v/>
      </c>
      <c r="Q22" s="34" t="str">
        <f>AV22</f>
        <v/>
      </c>
      <c r="R22" s="34" t="str">
        <f t="shared" si="4"/>
        <v/>
      </c>
      <c r="S22" s="34" t="str">
        <f>AX22</f>
        <v/>
      </c>
      <c r="T22" s="34" t="str">
        <f t="shared" si="4"/>
        <v/>
      </c>
      <c r="U22" s="34" t="str">
        <f>AZ22</f>
        <v/>
      </c>
      <c r="V22" s="34" t="str">
        <f t="shared" si="4"/>
        <v/>
      </c>
      <c r="W22" s="34" t="str">
        <f>BB22</f>
        <v/>
      </c>
      <c r="X22" s="34" t="str">
        <f t="shared" si="4"/>
        <v/>
      </c>
      <c r="Y22" s="34" t="str">
        <f>BD22</f>
        <v/>
      </c>
      <c r="Z22" s="34" t="str">
        <f t="shared" si="4"/>
        <v/>
      </c>
      <c r="AA22" s="34" t="str">
        <f>BF22</f>
        <v/>
      </c>
      <c r="AH22" s="45"/>
      <c r="AJ22" s="34">
        <f>IF(SUM(AJ11:AJ20)=0,"",SUM(AJ11:AJ20)/10)</f>
        <v>2.2999999999999998</v>
      </c>
      <c r="AK22" s="34" t="str">
        <f t="shared" ref="AK22:BF22" si="5">IF(SUM(AK11:AK20)=0,"",SUM(AK11:AK20)/10)</f>
        <v/>
      </c>
      <c r="AL22" s="34">
        <f t="shared" si="5"/>
        <v>2.1</v>
      </c>
      <c r="AM22" s="34" t="str">
        <f t="shared" si="5"/>
        <v/>
      </c>
      <c r="AN22" s="34">
        <f t="shared" si="5"/>
        <v>2.6</v>
      </c>
      <c r="AO22" s="34" t="str">
        <f t="shared" si="5"/>
        <v/>
      </c>
      <c r="AP22" s="34">
        <f t="shared" si="5"/>
        <v>2.7</v>
      </c>
      <c r="AQ22" s="34" t="str">
        <f t="shared" si="5"/>
        <v/>
      </c>
      <c r="AR22" s="34">
        <f t="shared" si="5"/>
        <v>2.5</v>
      </c>
      <c r="AS22" s="34" t="str">
        <f t="shared" si="5"/>
        <v/>
      </c>
      <c r="AT22" s="34" t="str">
        <f t="shared" si="5"/>
        <v/>
      </c>
      <c r="AU22" s="34" t="str">
        <f t="shared" si="5"/>
        <v/>
      </c>
      <c r="AV22" s="34" t="str">
        <f t="shared" si="5"/>
        <v/>
      </c>
      <c r="AW22" s="34" t="str">
        <f t="shared" si="5"/>
        <v/>
      </c>
      <c r="AX22" s="34" t="str">
        <f t="shared" si="5"/>
        <v/>
      </c>
      <c r="AY22" s="34" t="str">
        <f t="shared" si="5"/>
        <v/>
      </c>
      <c r="AZ22" s="34" t="str">
        <f t="shared" si="5"/>
        <v/>
      </c>
      <c r="BA22" s="34" t="str">
        <f t="shared" si="5"/>
        <v/>
      </c>
      <c r="BB22" s="34" t="str">
        <f t="shared" si="5"/>
        <v/>
      </c>
      <c r="BD22" s="34" t="str">
        <f t="shared" si="5"/>
        <v/>
      </c>
      <c r="BF22" s="34" t="str">
        <f t="shared" si="5"/>
        <v/>
      </c>
    </row>
    <row r="23" spans="2:58" ht="17.100000000000001" customHeight="1" x14ac:dyDescent="0.2">
      <c r="C23" s="90" t="s">
        <v>108</v>
      </c>
      <c r="D23" s="30"/>
      <c r="E23" s="30" t="str">
        <f>IF(SUM(D11:D20)=0,"",IF(E22&gt;$D$25,"Da","Ne"))</f>
        <v>Ne</v>
      </c>
      <c r="F23" s="30"/>
      <c r="G23" s="30" t="str">
        <f>IF(SUM(F11:F20)=0,"",IF(G22&gt;$D$25,"Da","Ne"))</f>
        <v>Ne</v>
      </c>
      <c r="H23" s="30"/>
      <c r="I23" s="30" t="str">
        <f>IF(SUM(H11:H20)=0,"",IF(I22&gt;$D$25,"Da","Ne"))</f>
        <v>Da</v>
      </c>
      <c r="J23" s="30"/>
      <c r="K23" s="30" t="str">
        <f>IF(SUM(J11:J20)=0,"",IF(K22&gt;$D$25,"Da","Ne"))</f>
        <v>Da</v>
      </c>
      <c r="L23" s="30"/>
      <c r="M23" s="30" t="str">
        <f>IF(SUM(L11:L20)=0,"",IF(M22&gt;$D$25,"Da","Ne"))</f>
        <v>Ne</v>
      </c>
      <c r="N23" s="30"/>
      <c r="O23" s="30" t="str">
        <f>IF(SUM(N11:N20)=0,"",IF(O22&gt;$D$25,"Yes","No"))</f>
        <v/>
      </c>
      <c r="P23" s="30"/>
      <c r="Q23" s="30" t="str">
        <f>IF(SUM(P11:P20)=0,"",IF(Q22&gt;$D$25,"Yes","No"))</f>
        <v/>
      </c>
      <c r="R23" s="30"/>
      <c r="S23" s="30" t="str">
        <f>IF(SUM(R11:R20)=0,"",IF(S22&gt;$D$25,"Yes","No"))</f>
        <v/>
      </c>
      <c r="T23" s="30"/>
      <c r="U23" s="30" t="str">
        <f>IF(SUM(T11:T20)=0,"",IF(U22&gt;$D$25,"Yes","No"))</f>
        <v/>
      </c>
      <c r="V23" s="30"/>
      <c r="W23" s="30" t="str">
        <f>IF(SUM(V11:V20)=0,"",IF(W22&gt;$D$25,"Yes","No"))</f>
        <v/>
      </c>
      <c r="X23" s="30"/>
      <c r="Y23" s="30" t="str">
        <f>IF(SUM(X11:X20)=0,"",IF(Y22&gt;$D$25,"Yes","No"))</f>
        <v/>
      </c>
      <c r="Z23" s="30"/>
      <c r="AA23" s="30" t="str">
        <f>IF(SUM(Z11:Z20)=0,"",IF(AA22&gt;$D$25,"Yes","No"))</f>
        <v/>
      </c>
    </row>
    <row r="24" spans="2:58" s="12" customFormat="1" ht="17.100000000000001" customHeight="1" x14ac:dyDescent="0.2"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7"/>
      <c r="AC24" s="7"/>
      <c r="AD24" s="7"/>
      <c r="AE24" s="7"/>
      <c r="AF24" s="7"/>
      <c r="AG24" s="7"/>
    </row>
    <row r="25" spans="2:58" s="12" customFormat="1" ht="17.100000000000001" customHeight="1" x14ac:dyDescent="0.2">
      <c r="C25" s="91" t="s">
        <v>109</v>
      </c>
      <c r="D25" s="8">
        <f>'Ocjena kandidata primjer'!D24</f>
        <v>2.5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7"/>
      <c r="AC25" s="7"/>
      <c r="AD25" s="7"/>
      <c r="AE25" s="7"/>
      <c r="AF25" s="7"/>
      <c r="AG25" s="7"/>
    </row>
    <row r="26" spans="2:58" s="12" customFormat="1" ht="17.100000000000001" customHeight="1" x14ac:dyDescent="0.2">
      <c r="C26" s="7"/>
      <c r="D26" s="8"/>
      <c r="E26" s="34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7"/>
      <c r="AC26" s="7"/>
      <c r="AD26" s="7"/>
      <c r="AE26" s="7"/>
      <c r="AF26" s="7"/>
      <c r="AG26" s="7"/>
    </row>
    <row r="27" spans="2:58" s="12" customFormat="1" ht="17.100000000000001" customHeight="1" x14ac:dyDescent="0.2">
      <c r="B27" s="31">
        <f>Upute!B31</f>
        <v>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7"/>
      <c r="AC27" s="7"/>
      <c r="AD27" s="7"/>
      <c r="AE27" s="7"/>
      <c r="AF27" s="7"/>
      <c r="AG27" s="7"/>
    </row>
    <row r="28" spans="2:58" s="12" customFormat="1" ht="17.100000000000001" customHeight="1" x14ac:dyDescent="0.2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</row>
    <row r="29" spans="2:58" s="12" customFormat="1" ht="17.100000000000001" customHeight="1" x14ac:dyDescent="0.2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7"/>
      <c r="AC29" s="7"/>
      <c r="AD29" s="7"/>
      <c r="AE29" s="7"/>
      <c r="AF29" s="7"/>
      <c r="AG29" s="7"/>
    </row>
    <row r="30" spans="2:58" s="12" customFormat="1" ht="17.100000000000001" customHeight="1" x14ac:dyDescent="0.2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7"/>
      <c r="AC30" s="7"/>
      <c r="AD30" s="7"/>
      <c r="AE30" s="7"/>
      <c r="AF30" s="7"/>
      <c r="AG30" s="7"/>
    </row>
    <row r="31" spans="2:58" s="12" customFormat="1" ht="17.100000000000001" customHeight="1" x14ac:dyDescent="0.2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7"/>
      <c r="AC31" s="7"/>
      <c r="AD31" s="7"/>
      <c r="AE31" s="7"/>
      <c r="AF31" s="7"/>
      <c r="AG31" s="7"/>
    </row>
    <row r="32" spans="2:58" s="12" customFormat="1" ht="17.100000000000001" customHeight="1" x14ac:dyDescent="0.2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7"/>
      <c r="AC32" s="7"/>
      <c r="AD32" s="7"/>
      <c r="AE32" s="7"/>
      <c r="AF32" s="7"/>
      <c r="AG32" s="7"/>
    </row>
    <row r="33" spans="3:33" s="12" customFormat="1" ht="17.100000000000001" customHeight="1" x14ac:dyDescent="0.2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7"/>
      <c r="AC33" s="7"/>
      <c r="AD33" s="7"/>
      <c r="AE33" s="7"/>
      <c r="AF33" s="7"/>
      <c r="AG33" s="7"/>
    </row>
    <row r="34" spans="3:33" s="12" customFormat="1" ht="17.100000000000001" customHeight="1" x14ac:dyDescent="0.2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7"/>
      <c r="AC34" s="7"/>
      <c r="AD34" s="7"/>
      <c r="AE34" s="7"/>
      <c r="AF34" s="7"/>
      <c r="AG34" s="7"/>
    </row>
    <row r="35" spans="3:33" s="12" customFormat="1" ht="17.100000000000001" customHeigh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7"/>
      <c r="AC35" s="7"/>
      <c r="AD35" s="7"/>
      <c r="AE35" s="7"/>
      <c r="AF35" s="7"/>
      <c r="AG35" s="7"/>
    </row>
    <row r="36" spans="3:33" s="12" customFormat="1" ht="17.100000000000001" customHeight="1" x14ac:dyDescent="0.2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7"/>
      <c r="AC36" s="7"/>
      <c r="AD36" s="7"/>
      <c r="AE36" s="7"/>
      <c r="AF36" s="7"/>
      <c r="AG36" s="7"/>
    </row>
    <row r="37" spans="3:33" s="12" customFormat="1" ht="17.100000000000001" customHeight="1" x14ac:dyDescent="0.2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7"/>
      <c r="AC37" s="7"/>
      <c r="AD37" s="7"/>
      <c r="AE37" s="7"/>
      <c r="AF37" s="7"/>
      <c r="AG37" s="7"/>
    </row>
    <row r="38" spans="3:33" s="12" customFormat="1" ht="17.100000000000001" customHeight="1" x14ac:dyDescent="0.2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7"/>
      <c r="AC38" s="7"/>
      <c r="AD38" s="7"/>
      <c r="AE38" s="7"/>
      <c r="AF38" s="7"/>
      <c r="AG38" s="7"/>
    </row>
    <row r="39" spans="3:33" s="12" customFormat="1" ht="17.100000000000001" customHeight="1" x14ac:dyDescent="0.2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7"/>
      <c r="AC39" s="7"/>
      <c r="AD39" s="7"/>
      <c r="AE39" s="7"/>
      <c r="AF39" s="7"/>
      <c r="AG39" s="7"/>
    </row>
    <row r="40" spans="3:33" s="12" customFormat="1" ht="17.100000000000001" customHeight="1" x14ac:dyDescent="0.2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7"/>
      <c r="AC40" s="7"/>
      <c r="AD40" s="7"/>
      <c r="AE40" s="7"/>
      <c r="AF40" s="7"/>
      <c r="AG40" s="7"/>
    </row>
    <row r="41" spans="3:33" s="12" customFormat="1" ht="17.100000000000001" customHeight="1" x14ac:dyDescent="0.2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7"/>
      <c r="AC41" s="7"/>
      <c r="AD41" s="7"/>
      <c r="AE41" s="7"/>
      <c r="AF41" s="7"/>
      <c r="AG41" s="7"/>
    </row>
    <row r="42" spans="3:33" s="12" customFormat="1" ht="17.100000000000001" customHeight="1" x14ac:dyDescent="0.2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7"/>
      <c r="AC42" s="7"/>
      <c r="AD42" s="7"/>
      <c r="AE42" s="7"/>
      <c r="AF42" s="7"/>
      <c r="AG42" s="7"/>
    </row>
    <row r="43" spans="3:33" s="12" customFormat="1" ht="17.100000000000001" customHeight="1" x14ac:dyDescent="0.2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7"/>
      <c r="AC43" s="7"/>
      <c r="AD43" s="7"/>
      <c r="AE43" s="7"/>
      <c r="AF43" s="7"/>
      <c r="AG43" s="7"/>
    </row>
    <row r="44" spans="3:33" s="12" customFormat="1" ht="17.100000000000001" customHeight="1" x14ac:dyDescent="0.2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7"/>
      <c r="AC44" s="7"/>
      <c r="AD44" s="7"/>
      <c r="AE44" s="7"/>
      <c r="AF44" s="7"/>
      <c r="AG44" s="7"/>
    </row>
    <row r="45" spans="3:33" s="12" customFormat="1" ht="17.100000000000001" customHeight="1" x14ac:dyDescent="0.2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7"/>
      <c r="AC45" s="7"/>
      <c r="AD45" s="7"/>
      <c r="AE45" s="7"/>
      <c r="AF45" s="7"/>
      <c r="AG45" s="7"/>
    </row>
    <row r="46" spans="3:33" s="12" customFormat="1" ht="17.100000000000001" customHeight="1" x14ac:dyDescent="0.2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7"/>
      <c r="AC46" s="7"/>
      <c r="AD46" s="7"/>
      <c r="AE46" s="7"/>
      <c r="AF46" s="7"/>
      <c r="AG46" s="7"/>
    </row>
    <row r="47" spans="3:33" s="12" customFormat="1" ht="17.100000000000001" customHeight="1" x14ac:dyDescent="0.2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7"/>
      <c r="AC47" s="7"/>
      <c r="AD47" s="7"/>
      <c r="AE47" s="7"/>
      <c r="AF47" s="7"/>
      <c r="AG47" s="7"/>
    </row>
    <row r="48" spans="3:33" s="12" customFormat="1" ht="17.100000000000001" customHeight="1" x14ac:dyDescent="0.2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7"/>
      <c r="AC48" s="7"/>
      <c r="AD48" s="7"/>
      <c r="AE48" s="7"/>
      <c r="AF48" s="7"/>
      <c r="AG48" s="7"/>
    </row>
    <row r="49" spans="3:33" s="12" customFormat="1" ht="17.100000000000001" customHeight="1" x14ac:dyDescent="0.2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7"/>
      <c r="AC49" s="7"/>
      <c r="AD49" s="7"/>
      <c r="AE49" s="7"/>
      <c r="AF49" s="7"/>
      <c r="AG49" s="7"/>
    </row>
    <row r="50" spans="3:33" s="12" customFormat="1" ht="17.100000000000001" customHeight="1" x14ac:dyDescent="0.2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7"/>
      <c r="AC50" s="7"/>
      <c r="AD50" s="7"/>
      <c r="AE50" s="7"/>
      <c r="AF50" s="7"/>
      <c r="AG50" s="7"/>
    </row>
    <row r="51" spans="3:33" s="12" customFormat="1" ht="17.100000000000001" customHeight="1" x14ac:dyDescent="0.2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7"/>
      <c r="AC51" s="7"/>
      <c r="AD51" s="7"/>
      <c r="AE51" s="7"/>
      <c r="AF51" s="7"/>
      <c r="AG51" s="7"/>
    </row>
    <row r="52" spans="3:33" s="12" customFormat="1" ht="17.100000000000001" customHeight="1" x14ac:dyDescent="0.2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7"/>
      <c r="AC52" s="7"/>
      <c r="AD52" s="7"/>
      <c r="AE52" s="7"/>
      <c r="AF52" s="7"/>
      <c r="AG52" s="7"/>
    </row>
    <row r="53" spans="3:33" s="12" customFormat="1" ht="17.100000000000001" customHeight="1" x14ac:dyDescent="0.2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7"/>
      <c r="AC53" s="7"/>
      <c r="AD53" s="7"/>
      <c r="AE53" s="7"/>
      <c r="AF53" s="7"/>
      <c r="AG53" s="7"/>
    </row>
    <row r="54" spans="3:33" s="12" customFormat="1" ht="17.100000000000001" customHeight="1" x14ac:dyDescent="0.2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7"/>
      <c r="AC54" s="7"/>
      <c r="AD54" s="7"/>
      <c r="AE54" s="7"/>
      <c r="AF54" s="7"/>
      <c r="AG54" s="7"/>
    </row>
    <row r="55" spans="3:33" s="12" customFormat="1" ht="17.100000000000001" customHeight="1" x14ac:dyDescent="0.2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7"/>
      <c r="AC55" s="7"/>
      <c r="AD55" s="7"/>
      <c r="AE55" s="7"/>
      <c r="AF55" s="7"/>
      <c r="AG55" s="7"/>
    </row>
    <row r="56" spans="3:33" s="12" customFormat="1" ht="17.100000000000001" customHeight="1" x14ac:dyDescent="0.2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7"/>
      <c r="AC56" s="7"/>
      <c r="AD56" s="7"/>
      <c r="AE56" s="7"/>
      <c r="AF56" s="7"/>
      <c r="AG56" s="7"/>
    </row>
    <row r="57" spans="3:33" s="12" customFormat="1" ht="17.100000000000001" customHeight="1" x14ac:dyDescent="0.2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7"/>
      <c r="AC57" s="7"/>
      <c r="AD57" s="7"/>
      <c r="AE57" s="7"/>
      <c r="AF57" s="7"/>
      <c r="AG57" s="7"/>
    </row>
    <row r="58" spans="3:33" s="12" customFormat="1" ht="17.100000000000001" customHeight="1" x14ac:dyDescent="0.2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7"/>
      <c r="AC58" s="7"/>
      <c r="AD58" s="7"/>
      <c r="AE58" s="7"/>
      <c r="AF58" s="7"/>
      <c r="AG58" s="7"/>
    </row>
    <row r="59" spans="3:33" s="12" customFormat="1" ht="17.100000000000001" customHeight="1" x14ac:dyDescent="0.2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7"/>
      <c r="AC59" s="7"/>
      <c r="AD59" s="7"/>
      <c r="AE59" s="7"/>
      <c r="AF59" s="7"/>
      <c r="AG59" s="7"/>
    </row>
    <row r="60" spans="3:33" s="12" customFormat="1" ht="17.100000000000001" customHeight="1" x14ac:dyDescent="0.2"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7"/>
      <c r="AC60" s="7"/>
      <c r="AD60" s="7"/>
      <c r="AE60" s="7"/>
      <c r="AF60" s="7"/>
      <c r="AG60" s="7"/>
    </row>
  </sheetData>
  <sheetProtection algorithmName="SHA-512" hashValue="CecKjytyAr3u1zVO8cw4b5s1NWWrtRhK0shtpc7p8EhsJbHcHP3RTtbqCZpHNGTFKYlgTxRQjRNmmWhkK6p1Ng==" saltValue="/oXM45TYaYNBqDcTYu8/lQ==" spinCount="100000" sheet="1" selectLockedCells="1"/>
  <customSheetViews>
    <customSheetView guid="{71A5A68B-263A-43E2-9E2C-70FE0B46C6DF}" showGridLines="0" hiddenColumns="1">
      <pane xSplit="3" ySplit="10" topLeftCell="D17" activePane="bottomRight" state="frozenSplit"/>
      <selection pane="bottomRight" activeCell="C17" sqref="C17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3">
    <mergeCell ref="X9:Y9"/>
    <mergeCell ref="D7:AA7"/>
    <mergeCell ref="G2:M2"/>
    <mergeCell ref="R2:U2"/>
    <mergeCell ref="G3:M3"/>
    <mergeCell ref="R3:U3"/>
    <mergeCell ref="F5:H5"/>
    <mergeCell ref="AB8:AB9"/>
    <mergeCell ref="B8:B10"/>
    <mergeCell ref="C8:C10"/>
    <mergeCell ref="D8:AA8"/>
    <mergeCell ref="AC8:AC10"/>
    <mergeCell ref="D9:E9"/>
    <mergeCell ref="F9:G9"/>
    <mergeCell ref="H9:I9"/>
    <mergeCell ref="J9:K9"/>
    <mergeCell ref="L9:M9"/>
    <mergeCell ref="Z9:AA9"/>
    <mergeCell ref="N9:O9"/>
    <mergeCell ref="P9:Q9"/>
    <mergeCell ref="R9:S9"/>
    <mergeCell ref="T9:U9"/>
    <mergeCell ref="V9:W9"/>
  </mergeCells>
  <conditionalFormatting sqref="D23:F23 H23 J23 L23 N23 P23 R23 T23 V23 X23 Z23">
    <cfRule type="cellIs" dxfId="52" priority="26" operator="equal">
      <formula>"Da"</formula>
    </cfRule>
  </conditionalFormatting>
  <conditionalFormatting sqref="Y27">
    <cfRule type="cellIs" dxfId="51" priority="25" operator="equal">
      <formula>"No"</formula>
    </cfRule>
  </conditionalFormatting>
  <conditionalFormatting sqref="D23:F23 H23 J23 L23 N23 P23 R23 T23 V23 X23 Z23">
    <cfRule type="cellIs" dxfId="50" priority="24" operator="equal">
      <formula>"Ne"</formula>
    </cfRule>
  </conditionalFormatting>
  <conditionalFormatting sqref="G23">
    <cfRule type="cellIs" dxfId="49" priority="23" operator="equal">
      <formula>"Da"</formula>
    </cfRule>
  </conditionalFormatting>
  <conditionalFormatting sqref="G23">
    <cfRule type="cellIs" dxfId="48" priority="22" operator="equal">
      <formula>"Ne"</formula>
    </cfRule>
  </conditionalFormatting>
  <conditionalFormatting sqref="I23">
    <cfRule type="cellIs" dxfId="47" priority="21" operator="equal">
      <formula>"Da"</formula>
    </cfRule>
  </conditionalFormatting>
  <conditionalFormatting sqref="I23">
    <cfRule type="cellIs" dxfId="46" priority="20" operator="equal">
      <formula>"Ne"</formula>
    </cfRule>
  </conditionalFormatting>
  <conditionalFormatting sqref="K23">
    <cfRule type="cellIs" dxfId="45" priority="19" operator="equal">
      <formula>"Da"</formula>
    </cfRule>
  </conditionalFormatting>
  <conditionalFormatting sqref="K23">
    <cfRule type="cellIs" dxfId="44" priority="18" operator="equal">
      <formula>"Ne"</formula>
    </cfRule>
  </conditionalFormatting>
  <conditionalFormatting sqref="M23">
    <cfRule type="cellIs" dxfId="43" priority="17" operator="equal">
      <formula>"Da"</formula>
    </cfRule>
  </conditionalFormatting>
  <conditionalFormatting sqref="M23">
    <cfRule type="cellIs" dxfId="42" priority="16" operator="equal">
      <formula>"Ne"</formula>
    </cfRule>
  </conditionalFormatting>
  <conditionalFormatting sqref="O23">
    <cfRule type="cellIs" dxfId="41" priority="15" operator="equal">
      <formula>"Yes"</formula>
    </cfRule>
  </conditionalFormatting>
  <conditionalFormatting sqref="O23">
    <cfRule type="cellIs" dxfId="40" priority="14" operator="equal">
      <formula>"No"</formula>
    </cfRule>
  </conditionalFormatting>
  <conditionalFormatting sqref="Q23">
    <cfRule type="cellIs" dxfId="39" priority="13" operator="equal">
      <formula>"Yes"</formula>
    </cfRule>
  </conditionalFormatting>
  <conditionalFormatting sqref="Q23">
    <cfRule type="cellIs" dxfId="38" priority="12" operator="equal">
      <formula>"No"</formula>
    </cfRule>
  </conditionalFormatting>
  <conditionalFormatting sqref="S23">
    <cfRule type="cellIs" dxfId="37" priority="11" operator="equal">
      <formula>"Yes"</formula>
    </cfRule>
  </conditionalFormatting>
  <conditionalFormatting sqref="S23">
    <cfRule type="cellIs" dxfId="36" priority="10" operator="equal">
      <formula>"No"</formula>
    </cfRule>
  </conditionalFormatting>
  <conditionalFormatting sqref="U23">
    <cfRule type="cellIs" dxfId="35" priority="9" operator="equal">
      <formula>"Yes"</formula>
    </cfRule>
  </conditionalFormatting>
  <conditionalFormatting sqref="U23">
    <cfRule type="cellIs" dxfId="34" priority="8" operator="equal">
      <formula>"No"</formula>
    </cfRule>
  </conditionalFormatting>
  <conditionalFormatting sqref="W23">
    <cfRule type="cellIs" dxfId="33" priority="7" operator="equal">
      <formula>"Yes"</formula>
    </cfRule>
  </conditionalFormatting>
  <conditionalFormatting sqref="W23">
    <cfRule type="cellIs" dxfId="32" priority="6" operator="equal">
      <formula>"No"</formula>
    </cfRule>
  </conditionalFormatting>
  <conditionalFormatting sqref="Y23">
    <cfRule type="cellIs" dxfId="31" priority="5" operator="equal">
      <formula>"Yes"</formula>
    </cfRule>
  </conditionalFormatting>
  <conditionalFormatting sqref="Y23">
    <cfRule type="cellIs" dxfId="30" priority="4" operator="equal">
      <formula>"No"</formula>
    </cfRule>
  </conditionalFormatting>
  <conditionalFormatting sqref="AA23">
    <cfRule type="cellIs" dxfId="29" priority="3" operator="equal">
      <formula>"Yes"</formula>
    </cfRule>
  </conditionalFormatting>
  <conditionalFormatting sqref="AA23">
    <cfRule type="cellIs" dxfId="28" priority="2" operator="equal">
      <formula>"No"</formula>
    </cfRule>
  </conditionalFormatting>
  <dataValidations count="5">
    <dataValidation type="list" allowBlank="1" showDropDown="1" showInputMessage="1" showErrorMessage="1" sqref="T6:V6 I5:J5 H4:J4" xr:uid="{00000000-0002-0000-0300-000000000000}">
      <formula1>"A, B, C"</formula1>
    </dataValidation>
    <dataValidation type="whole" allowBlank="1" showInputMessage="1" showErrorMessage="1" sqref="Y11:Y20 K11:K20 M11:M20 O11:O20 Q11:Q20 S11:S20 AA11:AA20 U11:U20 I11:I20 W11:W20 G11:G20 B11:B20 D11:E20" xr:uid="{00000000-0002-0000-0300-000001000000}">
      <formula1>1</formula1>
      <formula2>4</formula2>
    </dataValidation>
    <dataValidation type="list" allowBlank="1" showDropDown="1" showInputMessage="1" showErrorMessage="1" sqref="D6:P6" xr:uid="{00000000-0002-0000-0300-000002000000}">
      <formula1>"A, B, C, D"</formula1>
    </dataValidation>
    <dataValidation type="list" allowBlank="1" showInputMessage="1" showErrorMessage="1" sqref="Q6:R6" xr:uid="{00000000-0002-0000-0300-000003000000}">
      <formula1>"Project, Programme, Portfolio"</formula1>
    </dataValidation>
    <dataValidation allowBlank="1" showDropDown="1" showInputMessage="1" showErrorMessage="1" sqref="D5:H5" xr:uid="{00000000-0002-0000-0300-000004000000}"/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B1:BF60"/>
  <sheetViews>
    <sheetView showGridLines="0" workbookViewId="0">
      <pane xSplit="3" ySplit="10" topLeftCell="D11" activePane="bottomRight" state="frozenSplit"/>
      <selection pane="topRight" activeCell="D17" sqref="D17"/>
      <selection pane="bottomLeft" activeCell="A10" sqref="A10"/>
      <selection pane="bottomRight" activeCell="G3" sqref="G3:L3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61.85546875" style="7" customWidth="1"/>
    <col min="4" max="5" width="4.85546875" style="8" customWidth="1"/>
    <col min="6" max="6" width="6.85546875" style="8" customWidth="1"/>
    <col min="7" max="16" width="4.85546875" style="8" customWidth="1"/>
    <col min="17" max="17" width="8.28515625" style="8" customWidth="1"/>
    <col min="18" max="27" width="4.85546875" style="8" customWidth="1"/>
    <col min="28" max="28" width="54" style="7" customWidth="1"/>
    <col min="29" max="29" width="50.85546875" style="7" customWidth="1"/>
    <col min="30" max="30" width="11" style="7" customWidth="1"/>
    <col min="31" max="33" width="38.85546875" style="7" hidden="1" customWidth="1"/>
    <col min="34" max="58" width="6.85546875" style="7" customWidth="1"/>
    <col min="59" max="16384" width="10.85546875" style="7"/>
  </cols>
  <sheetData>
    <row r="1" spans="2:58" x14ac:dyDescent="0.2"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2:58" s="2" customFormat="1" ht="20.100000000000001" customHeight="1" x14ac:dyDescent="0.2">
      <c r="B2" s="11"/>
      <c r="C2" s="87" t="s">
        <v>100</v>
      </c>
      <c r="D2" s="93" t="s">
        <v>127</v>
      </c>
      <c r="E2" s="60"/>
      <c r="F2" s="60"/>
      <c r="G2" s="158"/>
      <c r="H2" s="158"/>
      <c r="I2" s="158"/>
      <c r="J2" s="158"/>
      <c r="K2" s="158"/>
      <c r="L2" s="158"/>
      <c r="M2" s="169"/>
      <c r="N2" s="60"/>
      <c r="O2" s="93" t="s">
        <v>103</v>
      </c>
      <c r="P2" s="60"/>
      <c r="Q2" s="39"/>
      <c r="R2" s="170" t="str">
        <f>IF('Ocjena kandidata'!K3="","",'Ocjena kandidata'!K3)</f>
        <v/>
      </c>
      <c r="S2" s="170"/>
      <c r="T2" s="170"/>
      <c r="U2" s="170"/>
      <c r="V2" s="61"/>
      <c r="W2" s="61"/>
      <c r="X2" s="61"/>
      <c r="Y2" s="58"/>
      <c r="Z2" s="57"/>
      <c r="AA2" s="57"/>
      <c r="AB2" s="16"/>
      <c r="AC2" s="16"/>
      <c r="AD2" s="16"/>
      <c r="AE2" s="7"/>
      <c r="AF2" s="7"/>
      <c r="AG2" s="7"/>
    </row>
    <row r="3" spans="2:58" s="2" customFormat="1" ht="20.100000000000001" customHeight="1" x14ac:dyDescent="0.2">
      <c r="B3" s="11"/>
      <c r="C3" s="88" t="s">
        <v>441</v>
      </c>
      <c r="D3" s="109" t="s">
        <v>432</v>
      </c>
      <c r="E3" s="60"/>
      <c r="F3" s="60"/>
      <c r="G3" s="174"/>
      <c r="H3" s="175"/>
      <c r="I3" s="175"/>
      <c r="J3" s="175"/>
      <c r="K3" s="175"/>
      <c r="L3" s="176"/>
      <c r="M3" s="77"/>
      <c r="N3" s="60"/>
      <c r="O3" s="93" t="s">
        <v>103</v>
      </c>
      <c r="P3" s="60"/>
      <c r="Q3" s="62"/>
      <c r="R3" s="163"/>
      <c r="S3" s="164"/>
      <c r="T3" s="164"/>
      <c r="U3" s="165"/>
      <c r="V3" s="62"/>
      <c r="W3" s="62"/>
      <c r="X3" s="62"/>
      <c r="Y3" s="63"/>
      <c r="Z3" s="57"/>
      <c r="AA3" s="57"/>
      <c r="AB3" s="16"/>
      <c r="AC3" s="16"/>
      <c r="AD3" s="16"/>
      <c r="AE3" s="7"/>
      <c r="AF3" s="7"/>
      <c r="AG3" s="7"/>
    </row>
    <row r="4" spans="2:58" s="2" customFormat="1" ht="20.100000000000001" customHeight="1" x14ac:dyDescent="0.2">
      <c r="B4" s="11"/>
      <c r="C4" s="88" t="s">
        <v>101</v>
      </c>
      <c r="D4" s="94" t="s">
        <v>121</v>
      </c>
      <c r="E4" s="64"/>
      <c r="F4" s="94" t="s">
        <v>104</v>
      </c>
      <c r="G4" s="39"/>
      <c r="H4" s="56"/>
      <c r="I4" s="56"/>
      <c r="J4" s="56"/>
      <c r="K4" s="57"/>
      <c r="L4" s="57"/>
      <c r="M4" s="58"/>
      <c r="N4" s="57"/>
      <c r="O4" s="57"/>
      <c r="P4" s="65"/>
      <c r="Q4" s="66"/>
      <c r="R4" s="66"/>
      <c r="S4" s="61"/>
      <c r="T4" s="61"/>
      <c r="U4" s="61"/>
      <c r="V4" s="67"/>
      <c r="W4" s="67"/>
      <c r="X4" s="67"/>
      <c r="Y4" s="67"/>
      <c r="Z4" s="67"/>
      <c r="AA4" s="67"/>
    </row>
    <row r="5" spans="2:58" s="2" customFormat="1" ht="20.100000000000001" customHeight="1" x14ac:dyDescent="0.2">
      <c r="B5" s="11"/>
      <c r="D5" s="50" t="str">
        <f>IF('Ocjena kandidata'!D5="","",'Ocjena kandidata'!D5)</f>
        <v/>
      </c>
      <c r="E5" s="51"/>
      <c r="F5" s="171" t="str">
        <f>IF('Ocjena kandidata'!F5="","",'Ocjena kandidata'!F5)</f>
        <v/>
      </c>
      <c r="G5" s="172"/>
      <c r="H5" s="173"/>
      <c r="I5" s="56"/>
      <c r="J5" s="56"/>
      <c r="K5" s="57"/>
      <c r="L5" s="57"/>
      <c r="M5" s="58"/>
      <c r="N5" s="57"/>
      <c r="O5" s="57"/>
      <c r="P5" s="65"/>
      <c r="Q5" s="66"/>
      <c r="R5" s="66"/>
      <c r="S5" s="61"/>
      <c r="T5" s="61"/>
      <c r="U5" s="61"/>
      <c r="V5" s="67"/>
      <c r="W5" s="67"/>
      <c r="X5" s="67"/>
      <c r="Y5" s="67"/>
      <c r="Z5" s="67"/>
      <c r="AA5" s="67"/>
    </row>
    <row r="6" spans="2:58" s="2" customFormat="1" ht="20.100000000000001" customHeight="1" x14ac:dyDescent="0.2">
      <c r="B6" s="11"/>
      <c r="C6" s="33"/>
      <c r="D6" s="52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53"/>
      <c r="R6" s="53"/>
      <c r="S6" s="55"/>
      <c r="T6" s="56"/>
      <c r="U6" s="56"/>
      <c r="V6" s="56"/>
      <c r="W6" s="57"/>
      <c r="X6" s="57"/>
      <c r="Y6" s="58"/>
      <c r="Z6" s="57"/>
      <c r="AA6" s="57"/>
      <c r="AB6" s="15"/>
      <c r="AC6" s="18"/>
      <c r="AD6" s="18"/>
      <c r="AE6" s="7"/>
      <c r="AF6" s="7"/>
      <c r="AG6" s="7"/>
    </row>
    <row r="7" spans="2:58" ht="21" customHeight="1" x14ac:dyDescent="0.2">
      <c r="D7" s="155" t="s">
        <v>105</v>
      </c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7"/>
    </row>
    <row r="8" spans="2:58" s="6" customFormat="1" ht="17.100000000000001" customHeight="1" x14ac:dyDescent="0.2">
      <c r="B8" s="140" t="s">
        <v>11</v>
      </c>
      <c r="C8" s="126" t="s">
        <v>126</v>
      </c>
      <c r="D8" s="150" t="s">
        <v>394</v>
      </c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2"/>
      <c r="AB8" s="126" t="s">
        <v>106</v>
      </c>
      <c r="AC8" s="126" t="s">
        <v>110</v>
      </c>
      <c r="AD8" s="46"/>
      <c r="AE8" s="7"/>
      <c r="AF8" s="7"/>
      <c r="AG8" s="7"/>
    </row>
    <row r="9" spans="2:58" s="6" customFormat="1" ht="17.100000000000001" customHeight="1" x14ac:dyDescent="0.2">
      <c r="B9" s="148"/>
      <c r="C9" s="177"/>
      <c r="D9" s="153" t="s">
        <v>1</v>
      </c>
      <c r="E9" s="154"/>
      <c r="F9" s="153" t="s">
        <v>2</v>
      </c>
      <c r="G9" s="154"/>
      <c r="H9" s="153" t="s">
        <v>3</v>
      </c>
      <c r="I9" s="154"/>
      <c r="J9" s="153" t="s">
        <v>4</v>
      </c>
      <c r="K9" s="154"/>
      <c r="L9" s="153" t="s">
        <v>5</v>
      </c>
      <c r="M9" s="154"/>
      <c r="N9" s="153" t="s">
        <v>6</v>
      </c>
      <c r="O9" s="154"/>
      <c r="P9" s="153" t="s">
        <v>7</v>
      </c>
      <c r="Q9" s="154"/>
      <c r="R9" s="153" t="s">
        <v>8</v>
      </c>
      <c r="S9" s="154"/>
      <c r="T9" s="153" t="s">
        <v>9</v>
      </c>
      <c r="U9" s="154"/>
      <c r="V9" s="153" t="s">
        <v>10</v>
      </c>
      <c r="W9" s="154"/>
      <c r="X9" s="153" t="s">
        <v>38</v>
      </c>
      <c r="Y9" s="154"/>
      <c r="Z9" s="153" t="s">
        <v>39</v>
      </c>
      <c r="AA9" s="154"/>
      <c r="AB9" s="148"/>
      <c r="AC9" s="148"/>
      <c r="AD9" s="46"/>
      <c r="AE9" s="7"/>
      <c r="AF9" s="7"/>
      <c r="AG9" s="7"/>
    </row>
    <row r="10" spans="2:58" s="6" customFormat="1" ht="17.100000000000001" customHeight="1" x14ac:dyDescent="0.2">
      <c r="B10" s="127"/>
      <c r="C10" s="178"/>
      <c r="D10" s="95" t="s">
        <v>123</v>
      </c>
      <c r="E10" s="95" t="s">
        <v>124</v>
      </c>
      <c r="F10" s="95" t="s">
        <v>123</v>
      </c>
      <c r="G10" s="95" t="s">
        <v>124</v>
      </c>
      <c r="H10" s="95" t="s">
        <v>123</v>
      </c>
      <c r="I10" s="95" t="s">
        <v>124</v>
      </c>
      <c r="J10" s="95" t="s">
        <v>123</v>
      </c>
      <c r="K10" s="95" t="s">
        <v>124</v>
      </c>
      <c r="L10" s="95" t="s">
        <v>123</v>
      </c>
      <c r="M10" s="95" t="s">
        <v>124</v>
      </c>
      <c r="N10" s="95" t="s">
        <v>123</v>
      </c>
      <c r="O10" s="95" t="s">
        <v>124</v>
      </c>
      <c r="P10" s="95" t="s">
        <v>123</v>
      </c>
      <c r="Q10" s="95" t="s">
        <v>124</v>
      </c>
      <c r="R10" s="95" t="s">
        <v>123</v>
      </c>
      <c r="S10" s="95" t="s">
        <v>124</v>
      </c>
      <c r="T10" s="95" t="s">
        <v>123</v>
      </c>
      <c r="U10" s="95" t="s">
        <v>124</v>
      </c>
      <c r="V10" s="95" t="s">
        <v>123</v>
      </c>
      <c r="W10" s="95" t="s">
        <v>124</v>
      </c>
      <c r="X10" s="95" t="s">
        <v>123</v>
      </c>
      <c r="Y10" s="95" t="s">
        <v>124</v>
      </c>
      <c r="Z10" s="95" t="s">
        <v>123</v>
      </c>
      <c r="AA10" s="95" t="s">
        <v>124</v>
      </c>
      <c r="AB10" s="127"/>
      <c r="AC10" s="127"/>
      <c r="AD10" s="46"/>
      <c r="AE10" s="7"/>
      <c r="AF10" s="7"/>
      <c r="AG10" s="7"/>
    </row>
    <row r="11" spans="2:58" ht="60" customHeight="1" x14ac:dyDescent="0.2">
      <c r="B11" s="48">
        <f>'Ocjena kandidata'!B10</f>
        <v>1</v>
      </c>
      <c r="C11" s="105" t="s">
        <v>94</v>
      </c>
      <c r="D11" s="48" t="str">
        <f>IF('Ocjena kandidata'!D10="","",'Ocjena kandidata'!D10)</f>
        <v/>
      </c>
      <c r="E11" s="49"/>
      <c r="F11" s="48"/>
      <c r="G11" s="49"/>
      <c r="H11" s="48" t="str">
        <f>IF('Ocjena kandidata'!F10="","",'Ocjena kandidata'!F10)</f>
        <v/>
      </c>
      <c r="I11" s="49"/>
      <c r="J11" s="48" t="str">
        <f>IF('Ocjena kandidata'!G10="","",'Ocjena kandidata'!G10)</f>
        <v/>
      </c>
      <c r="K11" s="49"/>
      <c r="L11" s="48" t="str">
        <f>IF('Ocjena kandidata'!H10="","",'Ocjena kandidata'!H10)</f>
        <v/>
      </c>
      <c r="M11" s="49"/>
      <c r="N11" s="48" t="str">
        <f>IF('Ocjena kandidata'!I10="","",'Ocjena kandidata'!I10)</f>
        <v/>
      </c>
      <c r="O11" s="49"/>
      <c r="P11" s="48" t="str">
        <f>IF('Ocjena kandidata'!J10="","",'Ocjena kandidata'!J10)</f>
        <v/>
      </c>
      <c r="Q11" s="49"/>
      <c r="R11" s="48" t="str">
        <f>IF('Ocjena kandidata'!K10="","",'Ocjena kandidata'!K10)</f>
        <v/>
      </c>
      <c r="S11" s="49"/>
      <c r="T11" s="48" t="str">
        <f>IF('Ocjena kandidata'!L10="","",'Ocjena kandidata'!L10)</f>
        <v/>
      </c>
      <c r="U11" s="49"/>
      <c r="V11" s="48" t="str">
        <f>IF('Ocjena kandidata'!M10="","",'Ocjena kandidata'!M10)</f>
        <v/>
      </c>
      <c r="W11" s="49"/>
      <c r="X11" s="48" t="str">
        <f>IF('Ocjena kandidata'!N10="","",'Ocjena kandidata'!N10)</f>
        <v/>
      </c>
      <c r="Y11" s="49"/>
      <c r="Z11" s="48" t="str">
        <f>IF('Ocjena kandidata'!O10="","",'Ocjena kandidata'!O10)</f>
        <v/>
      </c>
      <c r="AA11" s="49"/>
      <c r="AB11" s="69"/>
      <c r="AC11" s="92" t="s">
        <v>111</v>
      </c>
      <c r="AD11" s="43"/>
      <c r="AE11" s="19" t="s">
        <v>41</v>
      </c>
      <c r="AF11" s="19" t="s">
        <v>43</v>
      </c>
      <c r="AG11" s="19" t="s">
        <v>44</v>
      </c>
      <c r="AI11" s="8" t="s">
        <v>71</v>
      </c>
      <c r="AJ11" s="8" t="str">
        <f>IF(E11="",D11,E11)</f>
        <v/>
      </c>
      <c r="AK11" s="8" t="s">
        <v>71</v>
      </c>
      <c r="AL11" s="8">
        <f t="shared" ref="AL11:BB11" si="0">IF(G11="",F11,G11)</f>
        <v>0</v>
      </c>
      <c r="AM11" s="8" t="s">
        <v>71</v>
      </c>
      <c r="AN11" s="8" t="str">
        <f t="shared" si="0"/>
        <v/>
      </c>
      <c r="AO11" s="8" t="s">
        <v>71</v>
      </c>
      <c r="AP11" s="8" t="str">
        <f t="shared" si="0"/>
        <v/>
      </c>
      <c r="AQ11" s="8" t="s">
        <v>71</v>
      </c>
      <c r="AR11" s="8" t="str">
        <f t="shared" si="0"/>
        <v/>
      </c>
      <c r="AS11" s="8" t="s">
        <v>71</v>
      </c>
      <c r="AT11" s="8" t="str">
        <f t="shared" si="0"/>
        <v/>
      </c>
      <c r="AU11" s="8" t="s">
        <v>71</v>
      </c>
      <c r="AV11" s="8" t="str">
        <f t="shared" si="0"/>
        <v/>
      </c>
      <c r="AW11" s="8" t="s">
        <v>71</v>
      </c>
      <c r="AX11" s="8" t="str">
        <f t="shared" si="0"/>
        <v/>
      </c>
      <c r="AY11" s="8" t="s">
        <v>71</v>
      </c>
      <c r="AZ11" s="8" t="str">
        <f t="shared" si="0"/>
        <v/>
      </c>
      <c r="BA11" s="8" t="s">
        <v>71</v>
      </c>
      <c r="BB11" s="8" t="str">
        <f t="shared" si="0"/>
        <v/>
      </c>
      <c r="BC11" s="8" t="s">
        <v>71</v>
      </c>
      <c r="BD11" s="8" t="str">
        <f t="shared" ref="BD11:BD20" si="1">IF(Y11="",X11,Y11)</f>
        <v/>
      </c>
      <c r="BE11" s="8" t="s">
        <v>71</v>
      </c>
      <c r="BF11" s="8" t="str">
        <f t="shared" ref="BF11:BF20" si="2">IF(AA11="",Z11,AA11)</f>
        <v/>
      </c>
    </row>
    <row r="12" spans="2:58" ht="63.75" x14ac:dyDescent="0.2">
      <c r="B12" s="48">
        <f>'Ocjena kandidata'!B11</f>
        <v>2</v>
      </c>
      <c r="C12" s="105" t="s">
        <v>390</v>
      </c>
      <c r="D12" s="48" t="str">
        <f>IF('Ocjena kandidata'!D11="","",'Ocjena kandidata'!D11)</f>
        <v/>
      </c>
      <c r="E12" s="49"/>
      <c r="F12" s="48"/>
      <c r="G12" s="49"/>
      <c r="H12" s="48" t="str">
        <f>IF('Ocjena kandidata'!F11="","",'Ocjena kandidata'!F11)</f>
        <v/>
      </c>
      <c r="I12" s="49"/>
      <c r="J12" s="48" t="str">
        <f>IF('Ocjena kandidata'!G11="","",'Ocjena kandidata'!G11)</f>
        <v/>
      </c>
      <c r="K12" s="49"/>
      <c r="L12" s="48" t="str">
        <f>IF('Ocjena kandidata'!H11="","",'Ocjena kandidata'!H11)</f>
        <v/>
      </c>
      <c r="M12" s="49"/>
      <c r="N12" s="48" t="str">
        <f>IF('Ocjena kandidata'!I11="","",'Ocjena kandidata'!I11)</f>
        <v/>
      </c>
      <c r="O12" s="49"/>
      <c r="P12" s="48" t="str">
        <f>IF('Ocjena kandidata'!J11="","",'Ocjena kandidata'!J11)</f>
        <v/>
      </c>
      <c r="Q12" s="49"/>
      <c r="R12" s="48" t="str">
        <f>IF('Ocjena kandidata'!K11="","",'Ocjena kandidata'!K11)</f>
        <v/>
      </c>
      <c r="S12" s="49"/>
      <c r="T12" s="48" t="str">
        <f>IF('Ocjena kandidata'!L11="","",'Ocjena kandidata'!L11)</f>
        <v/>
      </c>
      <c r="U12" s="49"/>
      <c r="V12" s="48" t="str">
        <f>IF('Ocjena kandidata'!M11="","",'Ocjena kandidata'!M11)</f>
        <v/>
      </c>
      <c r="W12" s="49"/>
      <c r="X12" s="48" t="str">
        <f>IF('Ocjena kandidata'!N11="","",'Ocjena kandidata'!N11)</f>
        <v/>
      </c>
      <c r="Y12" s="49"/>
      <c r="Z12" s="48" t="str">
        <f>IF('Ocjena kandidata'!O11="","",'Ocjena kandidata'!O11)</f>
        <v/>
      </c>
      <c r="AA12" s="49"/>
      <c r="AB12" s="69"/>
      <c r="AC12" s="92" t="s">
        <v>112</v>
      </c>
      <c r="AD12" s="43"/>
      <c r="AE12" s="19" t="s">
        <v>42</v>
      </c>
      <c r="AF12" s="19" t="s">
        <v>55</v>
      </c>
      <c r="AG12" s="19" t="s">
        <v>63</v>
      </c>
      <c r="AI12" s="8" t="s">
        <v>71</v>
      </c>
      <c r="AJ12" s="8" t="str">
        <f t="shared" ref="AJ12:AJ20" si="3">IF(E12="",D12,E12)</f>
        <v/>
      </c>
      <c r="AK12" s="8" t="s">
        <v>71</v>
      </c>
      <c r="AL12" s="8">
        <f t="shared" ref="AL12:AL20" si="4">IF(G12="",F12,G12)</f>
        <v>0</v>
      </c>
      <c r="AM12" s="8" t="s">
        <v>71</v>
      </c>
      <c r="AN12" s="8" t="str">
        <f t="shared" ref="AN12:AN20" si="5">IF(I12="",H12,I12)</f>
        <v/>
      </c>
      <c r="AO12" s="8" t="s">
        <v>71</v>
      </c>
      <c r="AP12" s="8" t="str">
        <f t="shared" ref="AP12:AP20" si="6">IF(K12="",J12,K12)</f>
        <v/>
      </c>
      <c r="AQ12" s="8" t="s">
        <v>71</v>
      </c>
      <c r="AR12" s="8" t="str">
        <f t="shared" ref="AR12:AR20" si="7">IF(M12="",L12,M12)</f>
        <v/>
      </c>
      <c r="AS12" s="8" t="s">
        <v>71</v>
      </c>
      <c r="AT12" s="8" t="str">
        <f t="shared" ref="AT12:AT20" si="8">IF(O12="",N12,O12)</f>
        <v/>
      </c>
      <c r="AU12" s="8" t="s">
        <v>71</v>
      </c>
      <c r="AV12" s="8" t="str">
        <f t="shared" ref="AV12:AV20" si="9">IF(Q12="",P12,Q12)</f>
        <v/>
      </c>
      <c r="AW12" s="8" t="s">
        <v>71</v>
      </c>
      <c r="AX12" s="8" t="str">
        <f t="shared" ref="AX12:AX20" si="10">IF(S12="",R12,S12)</f>
        <v/>
      </c>
      <c r="AY12" s="8" t="s">
        <v>71</v>
      </c>
      <c r="AZ12" s="8" t="str">
        <f t="shared" ref="AZ12:AZ20" si="11">IF(U12="",T12,U12)</f>
        <v/>
      </c>
      <c r="BA12" s="8" t="s">
        <v>71</v>
      </c>
      <c r="BB12" s="8" t="str">
        <f t="shared" ref="BB12:BB20" si="12">IF(W12="",V12,W12)</f>
        <v/>
      </c>
      <c r="BC12" s="8" t="s">
        <v>71</v>
      </c>
      <c r="BD12" s="8" t="str">
        <f t="shared" si="1"/>
        <v/>
      </c>
      <c r="BE12" s="8" t="s">
        <v>71</v>
      </c>
      <c r="BF12" s="8" t="str">
        <f t="shared" si="2"/>
        <v/>
      </c>
    </row>
    <row r="13" spans="2:58" ht="76.5" x14ac:dyDescent="0.2">
      <c r="B13" s="48">
        <f>'Ocjena kandidata'!B12</f>
        <v>3</v>
      </c>
      <c r="C13" s="105" t="s">
        <v>442</v>
      </c>
      <c r="D13" s="48" t="str">
        <f>IF('Ocjena kandidata'!D12="","",'Ocjena kandidata'!D12)</f>
        <v/>
      </c>
      <c r="E13" s="49"/>
      <c r="F13" s="48"/>
      <c r="G13" s="49"/>
      <c r="H13" s="48" t="str">
        <f>IF('Ocjena kandidata'!F12="","",'Ocjena kandidata'!F12)</f>
        <v/>
      </c>
      <c r="I13" s="49"/>
      <c r="J13" s="48" t="str">
        <f>IF('Ocjena kandidata'!G12="","",'Ocjena kandidata'!G12)</f>
        <v/>
      </c>
      <c r="K13" s="49"/>
      <c r="L13" s="48" t="str">
        <f>IF('Ocjena kandidata'!H12="","",'Ocjena kandidata'!H12)</f>
        <v/>
      </c>
      <c r="M13" s="49"/>
      <c r="N13" s="48" t="str">
        <f>IF('Ocjena kandidata'!I12="","",'Ocjena kandidata'!I12)</f>
        <v/>
      </c>
      <c r="O13" s="49"/>
      <c r="P13" s="48" t="str">
        <f>IF('Ocjena kandidata'!J12="","",'Ocjena kandidata'!J12)</f>
        <v/>
      </c>
      <c r="Q13" s="49"/>
      <c r="R13" s="48" t="str">
        <f>IF('Ocjena kandidata'!K12="","",'Ocjena kandidata'!K12)</f>
        <v/>
      </c>
      <c r="S13" s="49"/>
      <c r="T13" s="48" t="str">
        <f>IF('Ocjena kandidata'!L12="","",'Ocjena kandidata'!L12)</f>
        <v/>
      </c>
      <c r="U13" s="49"/>
      <c r="V13" s="48" t="str">
        <f>IF('Ocjena kandidata'!M12="","",'Ocjena kandidata'!M12)</f>
        <v/>
      </c>
      <c r="W13" s="49"/>
      <c r="X13" s="48" t="str">
        <f>IF('Ocjena kandidata'!N12="","",'Ocjena kandidata'!N12)</f>
        <v/>
      </c>
      <c r="Y13" s="49"/>
      <c r="Z13" s="48" t="str">
        <f>IF('Ocjena kandidata'!O12="","",'Ocjena kandidata'!O12)</f>
        <v/>
      </c>
      <c r="AA13" s="49"/>
      <c r="AB13" s="69"/>
      <c r="AC13" s="92" t="s">
        <v>113</v>
      </c>
      <c r="AD13" s="43"/>
      <c r="AE13" s="19" t="s">
        <v>48</v>
      </c>
      <c r="AF13" s="19" t="s">
        <v>56</v>
      </c>
      <c r="AG13" s="19" t="s">
        <v>64</v>
      </c>
      <c r="AH13" s="45"/>
      <c r="AI13" s="8" t="s">
        <v>71</v>
      </c>
      <c r="AJ13" s="8" t="str">
        <f t="shared" si="3"/>
        <v/>
      </c>
      <c r="AK13" s="8" t="s">
        <v>71</v>
      </c>
      <c r="AL13" s="8">
        <f t="shared" si="4"/>
        <v>0</v>
      </c>
      <c r="AM13" s="8" t="s">
        <v>71</v>
      </c>
      <c r="AN13" s="8" t="str">
        <f t="shared" si="5"/>
        <v/>
      </c>
      <c r="AO13" s="8" t="s">
        <v>71</v>
      </c>
      <c r="AP13" s="8" t="str">
        <f t="shared" si="6"/>
        <v/>
      </c>
      <c r="AQ13" s="8" t="s">
        <v>71</v>
      </c>
      <c r="AR13" s="8" t="str">
        <f t="shared" si="7"/>
        <v/>
      </c>
      <c r="AS13" s="8" t="s">
        <v>71</v>
      </c>
      <c r="AT13" s="8" t="str">
        <f t="shared" si="8"/>
        <v/>
      </c>
      <c r="AU13" s="8" t="s">
        <v>71</v>
      </c>
      <c r="AV13" s="8" t="str">
        <f t="shared" si="9"/>
        <v/>
      </c>
      <c r="AW13" s="8" t="s">
        <v>71</v>
      </c>
      <c r="AX13" s="8" t="str">
        <f t="shared" si="10"/>
        <v/>
      </c>
      <c r="AY13" s="8" t="s">
        <v>71</v>
      </c>
      <c r="AZ13" s="8" t="str">
        <f t="shared" si="11"/>
        <v/>
      </c>
      <c r="BA13" s="8" t="s">
        <v>71</v>
      </c>
      <c r="BB13" s="8" t="str">
        <f t="shared" si="12"/>
        <v/>
      </c>
      <c r="BC13" s="8" t="s">
        <v>71</v>
      </c>
      <c r="BD13" s="8" t="str">
        <f t="shared" si="1"/>
        <v/>
      </c>
      <c r="BE13" s="8" t="s">
        <v>71</v>
      </c>
      <c r="BF13" s="8" t="str">
        <f t="shared" si="2"/>
        <v/>
      </c>
    </row>
    <row r="14" spans="2:58" ht="45.95" customHeight="1" x14ac:dyDescent="0.2">
      <c r="B14" s="48">
        <f>'Ocjena kandidata'!B13</f>
        <v>4</v>
      </c>
      <c r="C14" s="105" t="s">
        <v>95</v>
      </c>
      <c r="D14" s="48" t="str">
        <f>IF('Ocjena kandidata'!D13="","",'Ocjena kandidata'!D13)</f>
        <v/>
      </c>
      <c r="E14" s="49"/>
      <c r="F14" s="48" t="str">
        <f>IF('Ocjena kandidata'!E13="","",'Ocjena kandidata'!E13)</f>
        <v/>
      </c>
      <c r="G14" s="49"/>
      <c r="H14" s="48" t="str">
        <f>IF('Ocjena kandidata'!F13="","",'Ocjena kandidata'!F13)</f>
        <v/>
      </c>
      <c r="I14" s="49"/>
      <c r="J14" s="48" t="str">
        <f>IF('Ocjena kandidata'!G13="","",'Ocjena kandidata'!G13)</f>
        <v/>
      </c>
      <c r="K14" s="49"/>
      <c r="L14" s="48" t="str">
        <f>IF('Ocjena kandidata'!H13="","",'Ocjena kandidata'!H13)</f>
        <v/>
      </c>
      <c r="M14" s="49"/>
      <c r="N14" s="48" t="str">
        <f>IF('Ocjena kandidata'!I13="","",'Ocjena kandidata'!I13)</f>
        <v/>
      </c>
      <c r="O14" s="49"/>
      <c r="P14" s="48" t="str">
        <f>IF('Ocjena kandidata'!J13="","",'Ocjena kandidata'!J13)</f>
        <v/>
      </c>
      <c r="Q14" s="49"/>
      <c r="R14" s="48" t="str">
        <f>IF('Ocjena kandidata'!K13="","",'Ocjena kandidata'!K13)</f>
        <v/>
      </c>
      <c r="S14" s="49"/>
      <c r="T14" s="48" t="str">
        <f>IF('Ocjena kandidata'!L13="","",'Ocjena kandidata'!L13)</f>
        <v/>
      </c>
      <c r="U14" s="49"/>
      <c r="V14" s="48" t="str">
        <f>IF('Ocjena kandidata'!M13="","",'Ocjena kandidata'!M13)</f>
        <v/>
      </c>
      <c r="W14" s="49"/>
      <c r="X14" s="48" t="str">
        <f>IF('Ocjena kandidata'!N13="","",'Ocjena kandidata'!N13)</f>
        <v/>
      </c>
      <c r="Y14" s="49"/>
      <c r="Z14" s="48" t="str">
        <f>IF('Ocjena kandidata'!O13="","",'Ocjena kandidata'!O13)</f>
        <v/>
      </c>
      <c r="AA14" s="49"/>
      <c r="AB14" s="69"/>
      <c r="AC14" s="92" t="s">
        <v>114</v>
      </c>
      <c r="AD14" s="43"/>
      <c r="AE14" s="7" t="s">
        <v>45</v>
      </c>
      <c r="AF14" s="7" t="s">
        <v>46</v>
      </c>
      <c r="AG14" s="7" t="s">
        <v>47</v>
      </c>
      <c r="AH14" s="45"/>
      <c r="AI14" s="8" t="s">
        <v>71</v>
      </c>
      <c r="AJ14" s="8" t="str">
        <f t="shared" si="3"/>
        <v/>
      </c>
      <c r="AK14" s="8" t="s">
        <v>71</v>
      </c>
      <c r="AL14" s="8" t="str">
        <f t="shared" si="4"/>
        <v/>
      </c>
      <c r="AM14" s="8" t="s">
        <v>71</v>
      </c>
      <c r="AN14" s="8" t="str">
        <f t="shared" si="5"/>
        <v/>
      </c>
      <c r="AO14" s="8" t="s">
        <v>71</v>
      </c>
      <c r="AP14" s="8" t="str">
        <f t="shared" si="6"/>
        <v/>
      </c>
      <c r="AQ14" s="8" t="s">
        <v>71</v>
      </c>
      <c r="AR14" s="8" t="str">
        <f t="shared" si="7"/>
        <v/>
      </c>
      <c r="AS14" s="8" t="s">
        <v>71</v>
      </c>
      <c r="AT14" s="8" t="str">
        <f t="shared" si="8"/>
        <v/>
      </c>
      <c r="AU14" s="8" t="s">
        <v>71</v>
      </c>
      <c r="AV14" s="8" t="str">
        <f t="shared" si="9"/>
        <v/>
      </c>
      <c r="AW14" s="8" t="s">
        <v>71</v>
      </c>
      <c r="AX14" s="8" t="str">
        <f t="shared" si="10"/>
        <v/>
      </c>
      <c r="AY14" s="8" t="s">
        <v>71</v>
      </c>
      <c r="AZ14" s="8" t="str">
        <f t="shared" si="11"/>
        <v/>
      </c>
      <c r="BA14" s="8" t="s">
        <v>71</v>
      </c>
      <c r="BB14" s="8" t="str">
        <f t="shared" si="12"/>
        <v/>
      </c>
      <c r="BC14" s="8" t="s">
        <v>71</v>
      </c>
      <c r="BD14" s="8" t="str">
        <f t="shared" si="1"/>
        <v/>
      </c>
      <c r="BE14" s="8" t="s">
        <v>71</v>
      </c>
      <c r="BF14" s="8" t="str">
        <f t="shared" si="2"/>
        <v/>
      </c>
    </row>
    <row r="15" spans="2:58" s="24" customFormat="1" ht="90" customHeight="1" x14ac:dyDescent="0.2">
      <c r="B15" s="48">
        <f>'Ocjena kandidata'!B14</f>
        <v>5</v>
      </c>
      <c r="C15" s="105" t="s">
        <v>392</v>
      </c>
      <c r="D15" s="48" t="str">
        <f>IF('Ocjena kandidata'!D14="","",'Ocjena kandidata'!D14)</f>
        <v/>
      </c>
      <c r="E15" s="49"/>
      <c r="F15" s="48" t="str">
        <f>IF('Ocjena kandidata'!E14="","",'Ocjena kandidata'!E14)</f>
        <v/>
      </c>
      <c r="G15" s="49"/>
      <c r="H15" s="48" t="str">
        <f>IF('Ocjena kandidata'!F14="","",'Ocjena kandidata'!F14)</f>
        <v/>
      </c>
      <c r="I15" s="49"/>
      <c r="J15" s="48" t="str">
        <f>IF('Ocjena kandidata'!G14="","",'Ocjena kandidata'!G14)</f>
        <v/>
      </c>
      <c r="K15" s="49"/>
      <c r="L15" s="48" t="str">
        <f>IF('Ocjena kandidata'!H14="","",'Ocjena kandidata'!H14)</f>
        <v/>
      </c>
      <c r="M15" s="49"/>
      <c r="N15" s="48" t="str">
        <f>IF('Ocjena kandidata'!I14="","",'Ocjena kandidata'!I14)</f>
        <v/>
      </c>
      <c r="O15" s="49"/>
      <c r="P15" s="48" t="str">
        <f>IF('Ocjena kandidata'!J14="","",'Ocjena kandidata'!J14)</f>
        <v/>
      </c>
      <c r="Q15" s="49"/>
      <c r="R15" s="48" t="str">
        <f>IF('Ocjena kandidata'!K14="","",'Ocjena kandidata'!K14)</f>
        <v/>
      </c>
      <c r="S15" s="49"/>
      <c r="T15" s="48" t="str">
        <f>IF('Ocjena kandidata'!L14="","",'Ocjena kandidata'!L14)</f>
        <v/>
      </c>
      <c r="U15" s="49"/>
      <c r="V15" s="48" t="str">
        <f>IF('Ocjena kandidata'!M14="","",'Ocjena kandidata'!M14)</f>
        <v/>
      </c>
      <c r="W15" s="49"/>
      <c r="X15" s="48" t="str">
        <f>IF('Ocjena kandidata'!N14="","",'Ocjena kandidata'!N14)</f>
        <v/>
      </c>
      <c r="Y15" s="49"/>
      <c r="Z15" s="48" t="str">
        <f>IF('Ocjena kandidata'!O14="","",'Ocjena kandidata'!O14)</f>
        <v/>
      </c>
      <c r="AA15" s="49"/>
      <c r="AB15" s="70"/>
      <c r="AC15" s="92" t="s">
        <v>115</v>
      </c>
      <c r="AD15" s="44"/>
      <c r="AE15" s="19" t="s">
        <v>49</v>
      </c>
      <c r="AF15" s="19" t="s">
        <v>57</v>
      </c>
      <c r="AG15" s="19" t="s">
        <v>65</v>
      </c>
      <c r="AH15" s="45"/>
      <c r="AI15" s="8" t="s">
        <v>71</v>
      </c>
      <c r="AJ15" s="8" t="str">
        <f t="shared" si="3"/>
        <v/>
      </c>
      <c r="AK15" s="8" t="s">
        <v>71</v>
      </c>
      <c r="AL15" s="8" t="str">
        <f t="shared" si="4"/>
        <v/>
      </c>
      <c r="AM15" s="8" t="s">
        <v>71</v>
      </c>
      <c r="AN15" s="8" t="str">
        <f t="shared" si="5"/>
        <v/>
      </c>
      <c r="AO15" s="8" t="s">
        <v>71</v>
      </c>
      <c r="AP15" s="8" t="str">
        <f t="shared" si="6"/>
        <v/>
      </c>
      <c r="AQ15" s="8" t="s">
        <v>71</v>
      </c>
      <c r="AR15" s="8" t="str">
        <f t="shared" si="7"/>
        <v/>
      </c>
      <c r="AS15" s="8" t="s">
        <v>71</v>
      </c>
      <c r="AT15" s="8" t="str">
        <f t="shared" si="8"/>
        <v/>
      </c>
      <c r="AU15" s="8" t="s">
        <v>71</v>
      </c>
      <c r="AV15" s="8" t="str">
        <f t="shared" si="9"/>
        <v/>
      </c>
      <c r="AW15" s="8" t="s">
        <v>71</v>
      </c>
      <c r="AX15" s="8" t="str">
        <f t="shared" si="10"/>
        <v/>
      </c>
      <c r="AY15" s="8" t="s">
        <v>71</v>
      </c>
      <c r="AZ15" s="8" t="str">
        <f t="shared" si="11"/>
        <v/>
      </c>
      <c r="BA15" s="8" t="s">
        <v>71</v>
      </c>
      <c r="BB15" s="8" t="str">
        <f t="shared" si="12"/>
        <v/>
      </c>
      <c r="BC15" s="8" t="s">
        <v>71</v>
      </c>
      <c r="BD15" s="8" t="str">
        <f t="shared" si="1"/>
        <v/>
      </c>
      <c r="BE15" s="8" t="s">
        <v>71</v>
      </c>
      <c r="BF15" s="8" t="str">
        <f t="shared" si="2"/>
        <v/>
      </c>
    </row>
    <row r="16" spans="2:58" ht="60" customHeight="1" x14ac:dyDescent="0.2">
      <c r="B16" s="48">
        <f>'Ocjena kandidata'!B15</f>
        <v>6</v>
      </c>
      <c r="C16" s="105" t="s">
        <v>96</v>
      </c>
      <c r="D16" s="48" t="str">
        <f>IF('Ocjena kandidata'!D15="","",'Ocjena kandidata'!D15)</f>
        <v/>
      </c>
      <c r="E16" s="49"/>
      <c r="F16" s="48" t="str">
        <f>IF('Ocjena kandidata'!E15="","",'Ocjena kandidata'!E15)</f>
        <v/>
      </c>
      <c r="G16" s="49"/>
      <c r="H16" s="48" t="str">
        <f>IF('Ocjena kandidata'!F15="","",'Ocjena kandidata'!F15)</f>
        <v/>
      </c>
      <c r="I16" s="49"/>
      <c r="J16" s="48" t="str">
        <f>IF('Ocjena kandidata'!G15="","",'Ocjena kandidata'!G15)</f>
        <v/>
      </c>
      <c r="K16" s="49"/>
      <c r="L16" s="48" t="str">
        <f>IF('Ocjena kandidata'!H15="","",'Ocjena kandidata'!H15)</f>
        <v/>
      </c>
      <c r="M16" s="49"/>
      <c r="N16" s="48" t="str">
        <f>IF('Ocjena kandidata'!I15="","",'Ocjena kandidata'!I15)</f>
        <v/>
      </c>
      <c r="O16" s="49"/>
      <c r="P16" s="48" t="str">
        <f>IF('Ocjena kandidata'!J15="","",'Ocjena kandidata'!J15)</f>
        <v/>
      </c>
      <c r="Q16" s="49"/>
      <c r="R16" s="48" t="str">
        <f>IF('Ocjena kandidata'!K15="","",'Ocjena kandidata'!K15)</f>
        <v/>
      </c>
      <c r="S16" s="49"/>
      <c r="T16" s="48" t="str">
        <f>IF('Ocjena kandidata'!L15="","",'Ocjena kandidata'!L15)</f>
        <v/>
      </c>
      <c r="U16" s="49"/>
      <c r="V16" s="48" t="str">
        <f>IF('Ocjena kandidata'!M15="","",'Ocjena kandidata'!M15)</f>
        <v/>
      </c>
      <c r="W16" s="49"/>
      <c r="X16" s="48" t="str">
        <f>IF('Ocjena kandidata'!N15="","",'Ocjena kandidata'!N15)</f>
        <v/>
      </c>
      <c r="Y16" s="49"/>
      <c r="Z16" s="48" t="str">
        <f>IF('Ocjena kandidata'!O15="","",'Ocjena kandidata'!O15)</f>
        <v/>
      </c>
      <c r="AA16" s="49"/>
      <c r="AB16" s="69"/>
      <c r="AC16" s="92" t="s">
        <v>116</v>
      </c>
      <c r="AD16" s="43"/>
      <c r="AE16" s="19" t="s">
        <v>50</v>
      </c>
      <c r="AF16" s="19" t="s">
        <v>58</v>
      </c>
      <c r="AG16" s="19" t="s">
        <v>66</v>
      </c>
      <c r="AI16" s="8" t="s">
        <v>71</v>
      </c>
      <c r="AJ16" s="8" t="str">
        <f t="shared" si="3"/>
        <v/>
      </c>
      <c r="AK16" s="8" t="s">
        <v>71</v>
      </c>
      <c r="AL16" s="8" t="str">
        <f t="shared" si="4"/>
        <v/>
      </c>
      <c r="AM16" s="8" t="s">
        <v>71</v>
      </c>
      <c r="AN16" s="8" t="str">
        <f t="shared" si="5"/>
        <v/>
      </c>
      <c r="AO16" s="8" t="s">
        <v>71</v>
      </c>
      <c r="AP16" s="8" t="str">
        <f t="shared" si="6"/>
        <v/>
      </c>
      <c r="AQ16" s="8" t="s">
        <v>71</v>
      </c>
      <c r="AR16" s="8" t="str">
        <f t="shared" si="7"/>
        <v/>
      </c>
      <c r="AS16" s="8" t="s">
        <v>71</v>
      </c>
      <c r="AT16" s="8" t="str">
        <f t="shared" si="8"/>
        <v/>
      </c>
      <c r="AU16" s="8" t="s">
        <v>71</v>
      </c>
      <c r="AV16" s="8" t="str">
        <f t="shared" si="9"/>
        <v/>
      </c>
      <c r="AW16" s="8" t="s">
        <v>71</v>
      </c>
      <c r="AX16" s="8" t="str">
        <f t="shared" si="10"/>
        <v/>
      </c>
      <c r="AY16" s="8" t="s">
        <v>71</v>
      </c>
      <c r="AZ16" s="8" t="str">
        <f t="shared" si="11"/>
        <v/>
      </c>
      <c r="BA16" s="8" t="s">
        <v>71</v>
      </c>
      <c r="BB16" s="8" t="str">
        <f t="shared" si="12"/>
        <v/>
      </c>
      <c r="BC16" s="8" t="s">
        <v>71</v>
      </c>
      <c r="BD16" s="8" t="str">
        <f t="shared" si="1"/>
        <v/>
      </c>
      <c r="BE16" s="8" t="s">
        <v>71</v>
      </c>
      <c r="BF16" s="8" t="str">
        <f t="shared" si="2"/>
        <v/>
      </c>
    </row>
    <row r="17" spans="2:58" ht="60" customHeight="1" x14ac:dyDescent="0.2">
      <c r="B17" s="48">
        <f>'Ocjena kandidata'!B16</f>
        <v>7</v>
      </c>
      <c r="C17" s="105" t="s">
        <v>431</v>
      </c>
      <c r="D17" s="48" t="str">
        <f>IF('Ocjena kandidata'!D16="","",'Ocjena kandidata'!D16)</f>
        <v/>
      </c>
      <c r="E17" s="49"/>
      <c r="F17" s="48" t="str">
        <f>IF('Ocjena kandidata'!E16="","",'Ocjena kandidata'!E16)</f>
        <v/>
      </c>
      <c r="G17" s="49"/>
      <c r="H17" s="48" t="str">
        <f>IF('Ocjena kandidata'!F16="","",'Ocjena kandidata'!F16)</f>
        <v/>
      </c>
      <c r="I17" s="49"/>
      <c r="J17" s="48" t="str">
        <f>IF('Ocjena kandidata'!G16="","",'Ocjena kandidata'!G16)</f>
        <v/>
      </c>
      <c r="K17" s="49"/>
      <c r="L17" s="48" t="str">
        <f>IF('Ocjena kandidata'!H16="","",'Ocjena kandidata'!H16)</f>
        <v/>
      </c>
      <c r="M17" s="49"/>
      <c r="N17" s="48" t="str">
        <f>IF('Ocjena kandidata'!I16="","",'Ocjena kandidata'!I16)</f>
        <v/>
      </c>
      <c r="O17" s="49"/>
      <c r="P17" s="48" t="str">
        <f>IF('Ocjena kandidata'!J16="","",'Ocjena kandidata'!J16)</f>
        <v/>
      </c>
      <c r="Q17" s="49"/>
      <c r="R17" s="48" t="str">
        <f>IF('Ocjena kandidata'!K16="","",'Ocjena kandidata'!K16)</f>
        <v/>
      </c>
      <c r="S17" s="49"/>
      <c r="T17" s="48" t="str">
        <f>IF('Ocjena kandidata'!L16="","",'Ocjena kandidata'!L16)</f>
        <v/>
      </c>
      <c r="U17" s="49"/>
      <c r="V17" s="48" t="str">
        <f>IF('Ocjena kandidata'!M16="","",'Ocjena kandidata'!M16)</f>
        <v/>
      </c>
      <c r="W17" s="49"/>
      <c r="X17" s="48" t="str">
        <f>IF('Ocjena kandidata'!N16="","",'Ocjena kandidata'!N16)</f>
        <v/>
      </c>
      <c r="Y17" s="49"/>
      <c r="Z17" s="48" t="str">
        <f>IF('Ocjena kandidata'!O16="","",'Ocjena kandidata'!O16)</f>
        <v/>
      </c>
      <c r="AA17" s="49"/>
      <c r="AB17" s="69"/>
      <c r="AC17" s="92" t="s">
        <v>117</v>
      </c>
      <c r="AD17" s="43"/>
      <c r="AE17" s="19" t="s">
        <v>51</v>
      </c>
      <c r="AF17" s="19" t="s">
        <v>59</v>
      </c>
      <c r="AG17" s="19" t="s">
        <v>67</v>
      </c>
      <c r="AI17" s="8" t="s">
        <v>71</v>
      </c>
      <c r="AJ17" s="8" t="str">
        <f t="shared" si="3"/>
        <v/>
      </c>
      <c r="AK17" s="8" t="s">
        <v>71</v>
      </c>
      <c r="AL17" s="8" t="str">
        <f t="shared" si="4"/>
        <v/>
      </c>
      <c r="AM17" s="8" t="s">
        <v>71</v>
      </c>
      <c r="AN17" s="8" t="str">
        <f t="shared" si="5"/>
        <v/>
      </c>
      <c r="AO17" s="8" t="s">
        <v>71</v>
      </c>
      <c r="AP17" s="8" t="str">
        <f t="shared" si="6"/>
        <v/>
      </c>
      <c r="AQ17" s="8" t="s">
        <v>71</v>
      </c>
      <c r="AR17" s="8" t="str">
        <f t="shared" si="7"/>
        <v/>
      </c>
      <c r="AS17" s="8" t="s">
        <v>71</v>
      </c>
      <c r="AT17" s="8" t="str">
        <f t="shared" si="8"/>
        <v/>
      </c>
      <c r="AU17" s="8" t="s">
        <v>71</v>
      </c>
      <c r="AV17" s="8" t="str">
        <f t="shared" si="9"/>
        <v/>
      </c>
      <c r="AW17" s="8" t="s">
        <v>71</v>
      </c>
      <c r="AX17" s="8" t="str">
        <f t="shared" si="10"/>
        <v/>
      </c>
      <c r="AY17" s="8" t="s">
        <v>71</v>
      </c>
      <c r="AZ17" s="8" t="str">
        <f t="shared" si="11"/>
        <v/>
      </c>
      <c r="BA17" s="8" t="s">
        <v>71</v>
      </c>
      <c r="BB17" s="8" t="str">
        <f t="shared" si="12"/>
        <v/>
      </c>
      <c r="BC17" s="8" t="s">
        <v>71</v>
      </c>
      <c r="BD17" s="8" t="str">
        <f t="shared" si="1"/>
        <v/>
      </c>
      <c r="BE17" s="8" t="s">
        <v>71</v>
      </c>
      <c r="BF17" s="8" t="str">
        <f t="shared" si="2"/>
        <v/>
      </c>
    </row>
    <row r="18" spans="2:58" ht="69.95" customHeight="1" x14ac:dyDescent="0.2">
      <c r="B18" s="48">
        <f>'Ocjena kandidata'!B17</f>
        <v>8</v>
      </c>
      <c r="C18" s="105" t="s">
        <v>97</v>
      </c>
      <c r="D18" s="48" t="str">
        <f>IF('Ocjena kandidata'!D17="","",'Ocjena kandidata'!D17)</f>
        <v/>
      </c>
      <c r="E18" s="49"/>
      <c r="F18" s="48" t="str">
        <f>IF('Ocjena kandidata'!E17="","",'Ocjena kandidata'!E17)</f>
        <v/>
      </c>
      <c r="G18" s="49"/>
      <c r="H18" s="48" t="str">
        <f>IF('Ocjena kandidata'!F17="","",'Ocjena kandidata'!F17)</f>
        <v/>
      </c>
      <c r="I18" s="49"/>
      <c r="J18" s="48" t="str">
        <f>IF('Ocjena kandidata'!G17="","",'Ocjena kandidata'!G17)</f>
        <v/>
      </c>
      <c r="K18" s="49"/>
      <c r="L18" s="48" t="str">
        <f>IF('Ocjena kandidata'!H17="","",'Ocjena kandidata'!H17)</f>
        <v/>
      </c>
      <c r="M18" s="49"/>
      <c r="N18" s="48" t="str">
        <f>IF('Ocjena kandidata'!I17="","",'Ocjena kandidata'!I17)</f>
        <v/>
      </c>
      <c r="O18" s="49"/>
      <c r="P18" s="48" t="str">
        <f>IF('Ocjena kandidata'!J17="","",'Ocjena kandidata'!J17)</f>
        <v/>
      </c>
      <c r="Q18" s="49"/>
      <c r="R18" s="48" t="str">
        <f>IF('Ocjena kandidata'!K17="","",'Ocjena kandidata'!K17)</f>
        <v/>
      </c>
      <c r="S18" s="49"/>
      <c r="T18" s="48" t="str">
        <f>IF('Ocjena kandidata'!L17="","",'Ocjena kandidata'!L17)</f>
        <v/>
      </c>
      <c r="U18" s="49"/>
      <c r="V18" s="48" t="str">
        <f>IF('Ocjena kandidata'!M17="","",'Ocjena kandidata'!M17)</f>
        <v/>
      </c>
      <c r="W18" s="49"/>
      <c r="X18" s="48" t="str">
        <f>IF('Ocjena kandidata'!N17="","",'Ocjena kandidata'!N17)</f>
        <v/>
      </c>
      <c r="Y18" s="49"/>
      <c r="Z18" s="48" t="str">
        <f>IF('Ocjena kandidata'!O17="","",'Ocjena kandidata'!O17)</f>
        <v/>
      </c>
      <c r="AA18" s="49"/>
      <c r="AB18" s="69"/>
      <c r="AC18" s="92" t="s">
        <v>118</v>
      </c>
      <c r="AD18" s="43"/>
      <c r="AE18" s="19" t="s">
        <v>52</v>
      </c>
      <c r="AF18" s="19" t="s">
        <v>60</v>
      </c>
      <c r="AG18" s="19" t="s">
        <v>68</v>
      </c>
      <c r="AH18" s="45"/>
      <c r="AI18" s="8" t="s">
        <v>71</v>
      </c>
      <c r="AJ18" s="8" t="str">
        <f t="shared" si="3"/>
        <v/>
      </c>
      <c r="AK18" s="8" t="s">
        <v>71</v>
      </c>
      <c r="AL18" s="8" t="str">
        <f t="shared" si="4"/>
        <v/>
      </c>
      <c r="AM18" s="8" t="s">
        <v>71</v>
      </c>
      <c r="AN18" s="8" t="str">
        <f t="shared" si="5"/>
        <v/>
      </c>
      <c r="AO18" s="8" t="s">
        <v>71</v>
      </c>
      <c r="AP18" s="8" t="str">
        <f t="shared" si="6"/>
        <v/>
      </c>
      <c r="AQ18" s="8" t="s">
        <v>71</v>
      </c>
      <c r="AR18" s="8" t="str">
        <f t="shared" si="7"/>
        <v/>
      </c>
      <c r="AS18" s="8" t="s">
        <v>71</v>
      </c>
      <c r="AT18" s="8" t="str">
        <f t="shared" si="8"/>
        <v/>
      </c>
      <c r="AU18" s="8" t="s">
        <v>71</v>
      </c>
      <c r="AV18" s="8" t="str">
        <f t="shared" si="9"/>
        <v/>
      </c>
      <c r="AW18" s="8" t="s">
        <v>71</v>
      </c>
      <c r="AX18" s="8" t="str">
        <f t="shared" si="10"/>
        <v/>
      </c>
      <c r="AY18" s="8" t="s">
        <v>71</v>
      </c>
      <c r="AZ18" s="8" t="str">
        <f t="shared" si="11"/>
        <v/>
      </c>
      <c r="BA18" s="8" t="s">
        <v>71</v>
      </c>
      <c r="BB18" s="8" t="str">
        <f t="shared" si="12"/>
        <v/>
      </c>
      <c r="BC18" s="8" t="s">
        <v>71</v>
      </c>
      <c r="BD18" s="8" t="str">
        <f t="shared" si="1"/>
        <v/>
      </c>
      <c r="BE18" s="8" t="s">
        <v>71</v>
      </c>
      <c r="BF18" s="8" t="str">
        <f t="shared" si="2"/>
        <v/>
      </c>
    </row>
    <row r="19" spans="2:58" ht="69.95" customHeight="1" x14ac:dyDescent="0.2">
      <c r="B19" s="48">
        <f>'Ocjena kandidata'!B18</f>
        <v>9</v>
      </c>
      <c r="C19" s="105" t="s">
        <v>98</v>
      </c>
      <c r="D19" s="48" t="str">
        <f>IF('Ocjena kandidata'!D18="","",'Ocjena kandidata'!D18)</f>
        <v/>
      </c>
      <c r="E19" s="49"/>
      <c r="F19" s="48" t="str">
        <f>IF('Ocjena kandidata'!E18="","",'Ocjena kandidata'!E18)</f>
        <v/>
      </c>
      <c r="G19" s="49"/>
      <c r="H19" s="48" t="str">
        <f>IF('Ocjena kandidata'!F18="","",'Ocjena kandidata'!F18)</f>
        <v/>
      </c>
      <c r="I19" s="49"/>
      <c r="J19" s="48" t="str">
        <f>IF('Ocjena kandidata'!G18="","",'Ocjena kandidata'!G18)</f>
        <v/>
      </c>
      <c r="K19" s="49"/>
      <c r="L19" s="48" t="str">
        <f>IF('Ocjena kandidata'!H18="","",'Ocjena kandidata'!H18)</f>
        <v/>
      </c>
      <c r="M19" s="49"/>
      <c r="N19" s="48" t="str">
        <f>IF('Ocjena kandidata'!I18="","",'Ocjena kandidata'!I18)</f>
        <v/>
      </c>
      <c r="O19" s="49"/>
      <c r="P19" s="48" t="str">
        <f>IF('Ocjena kandidata'!J18="","",'Ocjena kandidata'!J18)</f>
        <v/>
      </c>
      <c r="Q19" s="49"/>
      <c r="R19" s="48" t="str">
        <f>IF('Ocjena kandidata'!K18="","",'Ocjena kandidata'!K18)</f>
        <v/>
      </c>
      <c r="S19" s="49"/>
      <c r="T19" s="48" t="str">
        <f>IF('Ocjena kandidata'!L18="","",'Ocjena kandidata'!L18)</f>
        <v/>
      </c>
      <c r="U19" s="49"/>
      <c r="V19" s="48" t="str">
        <f>IF('Ocjena kandidata'!M18="","",'Ocjena kandidata'!M18)</f>
        <v/>
      </c>
      <c r="W19" s="49"/>
      <c r="X19" s="48" t="str">
        <f>IF('Ocjena kandidata'!N18="","",'Ocjena kandidata'!N18)</f>
        <v/>
      </c>
      <c r="Y19" s="49"/>
      <c r="Z19" s="48" t="str">
        <f>IF('Ocjena kandidata'!O18="","",'Ocjena kandidata'!O18)</f>
        <v/>
      </c>
      <c r="AA19" s="49"/>
      <c r="AB19" s="69"/>
      <c r="AC19" s="92" t="s">
        <v>119</v>
      </c>
      <c r="AD19" s="43"/>
      <c r="AE19" s="19" t="s">
        <v>53</v>
      </c>
      <c r="AF19" s="19" t="s">
        <v>61</v>
      </c>
      <c r="AG19" s="19" t="s">
        <v>69</v>
      </c>
      <c r="AH19" s="45"/>
      <c r="AI19" s="8" t="s">
        <v>71</v>
      </c>
      <c r="AJ19" s="8" t="str">
        <f t="shared" si="3"/>
        <v/>
      </c>
      <c r="AK19" s="8" t="s">
        <v>71</v>
      </c>
      <c r="AL19" s="8" t="str">
        <f t="shared" si="4"/>
        <v/>
      </c>
      <c r="AM19" s="8" t="s">
        <v>71</v>
      </c>
      <c r="AN19" s="8" t="str">
        <f t="shared" si="5"/>
        <v/>
      </c>
      <c r="AO19" s="8" t="s">
        <v>71</v>
      </c>
      <c r="AP19" s="8" t="str">
        <f t="shared" si="6"/>
        <v/>
      </c>
      <c r="AQ19" s="8" t="s">
        <v>71</v>
      </c>
      <c r="AR19" s="8" t="str">
        <f t="shared" si="7"/>
        <v/>
      </c>
      <c r="AS19" s="8" t="s">
        <v>71</v>
      </c>
      <c r="AT19" s="8" t="str">
        <f t="shared" si="8"/>
        <v/>
      </c>
      <c r="AU19" s="8" t="s">
        <v>71</v>
      </c>
      <c r="AV19" s="8" t="str">
        <f t="shared" si="9"/>
        <v/>
      </c>
      <c r="AW19" s="8" t="s">
        <v>71</v>
      </c>
      <c r="AX19" s="8" t="str">
        <f t="shared" si="10"/>
        <v/>
      </c>
      <c r="AY19" s="8" t="s">
        <v>71</v>
      </c>
      <c r="AZ19" s="8" t="str">
        <f t="shared" si="11"/>
        <v/>
      </c>
      <c r="BA19" s="8" t="s">
        <v>71</v>
      </c>
      <c r="BB19" s="8" t="str">
        <f t="shared" si="12"/>
        <v/>
      </c>
      <c r="BC19" s="8" t="s">
        <v>71</v>
      </c>
      <c r="BD19" s="8" t="str">
        <f t="shared" si="1"/>
        <v/>
      </c>
      <c r="BE19" s="8" t="s">
        <v>71</v>
      </c>
      <c r="BF19" s="8" t="str">
        <f t="shared" si="2"/>
        <v/>
      </c>
    </row>
    <row r="20" spans="2:58" ht="78" customHeight="1" x14ac:dyDescent="0.2">
      <c r="B20" s="48">
        <f>'Ocjena kandidata'!B19</f>
        <v>10</v>
      </c>
      <c r="C20" s="105" t="s">
        <v>99</v>
      </c>
      <c r="D20" s="48" t="str">
        <f>IF('Ocjena kandidata'!D19="","",'Ocjena kandidata'!D19)</f>
        <v/>
      </c>
      <c r="E20" s="49"/>
      <c r="F20" s="48" t="str">
        <f>IF('Ocjena kandidata'!E19="","",'Ocjena kandidata'!E19)</f>
        <v/>
      </c>
      <c r="G20" s="49"/>
      <c r="H20" s="48" t="str">
        <f>IF('Ocjena kandidata'!F19="","",'Ocjena kandidata'!F19)</f>
        <v/>
      </c>
      <c r="I20" s="49"/>
      <c r="J20" s="48" t="str">
        <f>IF('Ocjena kandidata'!G19="","",'Ocjena kandidata'!G19)</f>
        <v/>
      </c>
      <c r="K20" s="49"/>
      <c r="L20" s="48" t="str">
        <f>IF('Ocjena kandidata'!H19="","",'Ocjena kandidata'!H19)</f>
        <v/>
      </c>
      <c r="M20" s="49"/>
      <c r="N20" s="48" t="str">
        <f>IF('Ocjena kandidata'!I19="","",'Ocjena kandidata'!I19)</f>
        <v/>
      </c>
      <c r="O20" s="49"/>
      <c r="P20" s="48" t="str">
        <f>IF('Ocjena kandidata'!J19="","",'Ocjena kandidata'!J19)</f>
        <v/>
      </c>
      <c r="Q20" s="49"/>
      <c r="R20" s="48" t="str">
        <f>IF('Ocjena kandidata'!K19="","",'Ocjena kandidata'!K19)</f>
        <v/>
      </c>
      <c r="S20" s="49"/>
      <c r="T20" s="48" t="str">
        <f>IF('Ocjena kandidata'!L19="","",'Ocjena kandidata'!L19)</f>
        <v/>
      </c>
      <c r="U20" s="49"/>
      <c r="V20" s="48" t="str">
        <f>IF('Ocjena kandidata'!M19="","",'Ocjena kandidata'!M19)</f>
        <v/>
      </c>
      <c r="W20" s="49"/>
      <c r="X20" s="48" t="str">
        <f>IF('Ocjena kandidata'!N19="","",'Ocjena kandidata'!N19)</f>
        <v/>
      </c>
      <c r="Y20" s="49"/>
      <c r="Z20" s="48" t="str">
        <f>IF('Ocjena kandidata'!O19="","",'Ocjena kandidata'!O19)</f>
        <v/>
      </c>
      <c r="AA20" s="49"/>
      <c r="AB20" s="69"/>
      <c r="AC20" s="92" t="s">
        <v>120</v>
      </c>
      <c r="AD20" s="43"/>
      <c r="AE20" s="19" t="s">
        <v>54</v>
      </c>
      <c r="AF20" s="19" t="s">
        <v>62</v>
      </c>
      <c r="AG20" s="19" t="s">
        <v>70</v>
      </c>
      <c r="AH20" s="45"/>
      <c r="AI20" s="8" t="s">
        <v>71</v>
      </c>
      <c r="AJ20" s="8" t="str">
        <f t="shared" si="3"/>
        <v/>
      </c>
      <c r="AK20" s="8" t="s">
        <v>71</v>
      </c>
      <c r="AL20" s="8" t="str">
        <f t="shared" si="4"/>
        <v/>
      </c>
      <c r="AM20" s="8" t="s">
        <v>71</v>
      </c>
      <c r="AN20" s="8" t="str">
        <f t="shared" si="5"/>
        <v/>
      </c>
      <c r="AO20" s="8" t="s">
        <v>71</v>
      </c>
      <c r="AP20" s="8" t="str">
        <f t="shared" si="6"/>
        <v/>
      </c>
      <c r="AQ20" s="8" t="s">
        <v>71</v>
      </c>
      <c r="AR20" s="8" t="str">
        <f t="shared" si="7"/>
        <v/>
      </c>
      <c r="AS20" s="8" t="s">
        <v>71</v>
      </c>
      <c r="AT20" s="8" t="str">
        <f t="shared" si="8"/>
        <v/>
      </c>
      <c r="AU20" s="8" t="s">
        <v>71</v>
      </c>
      <c r="AV20" s="8" t="str">
        <f t="shared" si="9"/>
        <v/>
      </c>
      <c r="AW20" s="8" t="s">
        <v>71</v>
      </c>
      <c r="AX20" s="8" t="str">
        <f t="shared" si="10"/>
        <v/>
      </c>
      <c r="AY20" s="8" t="s">
        <v>71</v>
      </c>
      <c r="AZ20" s="8" t="str">
        <f t="shared" si="11"/>
        <v/>
      </c>
      <c r="BA20" s="8" t="s">
        <v>71</v>
      </c>
      <c r="BB20" s="8" t="str">
        <f t="shared" si="12"/>
        <v/>
      </c>
      <c r="BC20" s="8" t="s">
        <v>71</v>
      </c>
      <c r="BD20" s="8" t="str">
        <f t="shared" si="1"/>
        <v/>
      </c>
      <c r="BE20" s="8" t="s">
        <v>71</v>
      </c>
      <c r="BF20" s="8" t="str">
        <f t="shared" si="2"/>
        <v/>
      </c>
    </row>
    <row r="21" spans="2:58" ht="17.100000000000001" customHeight="1" x14ac:dyDescent="0.2">
      <c r="AH21" s="45"/>
    </row>
    <row r="22" spans="2:58" ht="17.100000000000001" customHeight="1" x14ac:dyDescent="0.2">
      <c r="C22" s="14"/>
      <c r="D22" s="34" t="str">
        <f>IF(SUM(D11:D20)=0,"",SUM(D11:D20)/10)</f>
        <v/>
      </c>
      <c r="E22" s="34" t="str">
        <f>AJ22</f>
        <v/>
      </c>
      <c r="F22" s="34" t="str">
        <f t="shared" ref="F22:Z22" si="13">IF(SUM(F11:F20)=0,"",SUM(F11:F20)/10)</f>
        <v/>
      </c>
      <c r="G22" s="34" t="str">
        <f>AL22</f>
        <v/>
      </c>
      <c r="H22" s="34" t="str">
        <f t="shared" si="13"/>
        <v/>
      </c>
      <c r="I22" s="34" t="str">
        <f>AN22</f>
        <v/>
      </c>
      <c r="J22" s="34" t="str">
        <f t="shared" si="13"/>
        <v/>
      </c>
      <c r="K22" s="34" t="str">
        <f>AP22</f>
        <v/>
      </c>
      <c r="L22" s="34" t="str">
        <f t="shared" si="13"/>
        <v/>
      </c>
      <c r="M22" s="34" t="str">
        <f>AR22</f>
        <v/>
      </c>
      <c r="N22" s="34" t="str">
        <f t="shared" si="13"/>
        <v/>
      </c>
      <c r="O22" s="34" t="str">
        <f>AT22</f>
        <v/>
      </c>
      <c r="P22" s="34" t="str">
        <f t="shared" si="13"/>
        <v/>
      </c>
      <c r="Q22" s="34" t="str">
        <f>AV22</f>
        <v/>
      </c>
      <c r="R22" s="34" t="str">
        <f t="shared" si="13"/>
        <v/>
      </c>
      <c r="S22" s="34" t="str">
        <f>AX22</f>
        <v/>
      </c>
      <c r="T22" s="34" t="str">
        <f t="shared" si="13"/>
        <v/>
      </c>
      <c r="U22" s="34" t="str">
        <f>AZ22</f>
        <v/>
      </c>
      <c r="V22" s="34" t="str">
        <f t="shared" si="13"/>
        <v/>
      </c>
      <c r="W22" s="34" t="str">
        <f>BB22</f>
        <v/>
      </c>
      <c r="X22" s="34" t="str">
        <f t="shared" si="13"/>
        <v/>
      </c>
      <c r="Y22" s="34" t="str">
        <f>BD22</f>
        <v/>
      </c>
      <c r="Z22" s="34" t="str">
        <f t="shared" si="13"/>
        <v/>
      </c>
      <c r="AA22" s="34" t="str">
        <f>BF22</f>
        <v/>
      </c>
      <c r="AH22" s="45"/>
      <c r="AJ22" s="34" t="str">
        <f>IF(SUM(AJ11:AJ20)=0,"",SUM(AJ11:AJ20)/10)</f>
        <v/>
      </c>
      <c r="AK22" s="34" t="str">
        <f t="shared" ref="AK22:BF22" si="14">IF(SUM(AK11:AK20)=0,"",SUM(AK11:AK20)/10)</f>
        <v/>
      </c>
      <c r="AL22" s="34" t="str">
        <f t="shared" si="14"/>
        <v/>
      </c>
      <c r="AM22" s="34" t="str">
        <f t="shared" si="14"/>
        <v/>
      </c>
      <c r="AN22" s="34" t="str">
        <f t="shared" si="14"/>
        <v/>
      </c>
      <c r="AO22" s="34" t="str">
        <f t="shared" si="14"/>
        <v/>
      </c>
      <c r="AP22" s="34" t="str">
        <f t="shared" si="14"/>
        <v/>
      </c>
      <c r="AQ22" s="34" t="str">
        <f t="shared" si="14"/>
        <v/>
      </c>
      <c r="AR22" s="34" t="str">
        <f t="shared" si="14"/>
        <v/>
      </c>
      <c r="AS22" s="34" t="str">
        <f t="shared" si="14"/>
        <v/>
      </c>
      <c r="AT22" s="34" t="str">
        <f t="shared" si="14"/>
        <v/>
      </c>
      <c r="AU22" s="34" t="str">
        <f t="shared" si="14"/>
        <v/>
      </c>
      <c r="AV22" s="34" t="str">
        <f t="shared" si="14"/>
        <v/>
      </c>
      <c r="AW22" s="34" t="str">
        <f t="shared" si="14"/>
        <v/>
      </c>
      <c r="AX22" s="34" t="str">
        <f t="shared" si="14"/>
        <v/>
      </c>
      <c r="AY22" s="34" t="str">
        <f t="shared" si="14"/>
        <v/>
      </c>
      <c r="AZ22" s="34" t="str">
        <f t="shared" si="14"/>
        <v/>
      </c>
      <c r="BA22" s="34" t="str">
        <f t="shared" si="14"/>
        <v/>
      </c>
      <c r="BB22" s="34" t="str">
        <f t="shared" si="14"/>
        <v/>
      </c>
      <c r="BD22" s="34" t="str">
        <f t="shared" si="14"/>
        <v/>
      </c>
      <c r="BF22" s="34" t="str">
        <f t="shared" si="14"/>
        <v/>
      </c>
    </row>
    <row r="23" spans="2:58" ht="17.100000000000001" customHeight="1" x14ac:dyDescent="0.2">
      <c r="C23" s="90" t="s">
        <v>107</v>
      </c>
      <c r="D23" s="30"/>
      <c r="E23" s="30" t="str">
        <f>IF(SUM(D11:D20)=0,"",IF(E22&gt;$D$25,"Yes","No"))</f>
        <v/>
      </c>
      <c r="F23" s="30"/>
      <c r="G23" s="30" t="str">
        <f>IF(SUM(F11:F20)=0,"",IF(G22&gt;$D$25,"Yes","No"))</f>
        <v/>
      </c>
      <c r="H23" s="30"/>
      <c r="I23" s="30" t="str">
        <f>IF(SUM(H11:H20)=0,"",IF(I22&gt;$D$25,"Yes","No"))</f>
        <v/>
      </c>
      <c r="J23" s="30"/>
      <c r="K23" s="30" t="str">
        <f>IF(SUM(J11:J20)=0,"",IF(K22&gt;$D$25,"Yes","No"))</f>
        <v/>
      </c>
      <c r="L23" s="30"/>
      <c r="M23" s="30" t="str">
        <f>IF(SUM(L11:L20)=0,"",IF(M22&gt;$D$25,"Yes","No"))</f>
        <v/>
      </c>
      <c r="N23" s="30"/>
      <c r="O23" s="30" t="str">
        <f>IF(SUM(N11:N20)=0,"",IF(O22&gt;$D$25,"Yes","No"))</f>
        <v/>
      </c>
      <c r="P23" s="30"/>
      <c r="Q23" s="30" t="str">
        <f>IF(SUM(P11:P20)=0,"",IF(Q22&gt;$D$25,"Yes","No"))</f>
        <v/>
      </c>
      <c r="R23" s="30"/>
      <c r="S23" s="30" t="str">
        <f>IF(SUM(R11:R20)=0,"",IF(S22&gt;$D$25,"Yes","No"))</f>
        <v/>
      </c>
      <c r="T23" s="30"/>
      <c r="U23" s="30" t="str">
        <f>IF(SUM(T11:T20)=0,"",IF(U22&gt;$D$25,"Yes","No"))</f>
        <v/>
      </c>
      <c r="V23" s="30"/>
      <c r="W23" s="30" t="str">
        <f>IF(SUM(V11:V20)=0,"",IF(W22&gt;$D$25,"Yes","No"))</f>
        <v/>
      </c>
      <c r="X23" s="30"/>
      <c r="Y23" s="30" t="str">
        <f>IF(SUM(X11:X20)=0,"",IF(Y22&gt;$D$25,"Yes","No"))</f>
        <v/>
      </c>
      <c r="Z23" s="30"/>
      <c r="AA23" s="30" t="str">
        <f>IF(SUM(Z11:Z20)=0,"",IF(AA22&gt;$D$25,"Yes","No"))</f>
        <v/>
      </c>
    </row>
    <row r="24" spans="2:58" s="12" customFormat="1" ht="17.100000000000001" customHeight="1" x14ac:dyDescent="0.2">
      <c r="C24" s="90" t="s">
        <v>108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7"/>
      <c r="AC24" s="7"/>
      <c r="AD24" s="7"/>
      <c r="AE24" s="7"/>
      <c r="AF24" s="7"/>
      <c r="AG24" s="7"/>
    </row>
    <row r="25" spans="2:58" s="12" customFormat="1" ht="17.100000000000001" customHeight="1" x14ac:dyDescent="0.2">
      <c r="C25" s="7"/>
      <c r="D25" s="8" t="str">
        <f>'Ocjena kandidata'!D24</f>
        <v/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7"/>
      <c r="AC25" s="7"/>
      <c r="AD25" s="7"/>
      <c r="AE25" s="7"/>
      <c r="AF25" s="7"/>
      <c r="AG25" s="7"/>
    </row>
    <row r="26" spans="2:58" s="12" customFormat="1" ht="17.100000000000001" customHeight="1" x14ac:dyDescent="0.2">
      <c r="C26" s="91" t="s">
        <v>109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7"/>
      <c r="AC26" s="7"/>
      <c r="AD26" s="7"/>
      <c r="AE26" s="7"/>
      <c r="AF26" s="7"/>
      <c r="AG26" s="7"/>
    </row>
    <row r="27" spans="2:58" s="12" customFormat="1" ht="17.100000000000001" customHeight="1" x14ac:dyDescent="0.2">
      <c r="B27" s="31">
        <f>Upute!B31</f>
        <v>0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7"/>
      <c r="AC27" s="7"/>
      <c r="AD27" s="7"/>
      <c r="AE27" s="7"/>
      <c r="AF27" s="7"/>
      <c r="AG27" s="7"/>
    </row>
    <row r="28" spans="2:58" s="12" customFormat="1" ht="17.100000000000001" customHeight="1" x14ac:dyDescent="0.2"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7"/>
      <c r="AC28" s="7"/>
      <c r="AD28" s="7"/>
      <c r="AE28" s="7"/>
      <c r="AF28" s="7"/>
      <c r="AG28" s="7"/>
    </row>
    <row r="29" spans="2:58" s="12" customFormat="1" ht="17.100000000000001" customHeight="1" x14ac:dyDescent="0.2"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7"/>
      <c r="AC29" s="7"/>
      <c r="AD29" s="7"/>
      <c r="AE29" s="7"/>
      <c r="AF29" s="7"/>
      <c r="AG29" s="7"/>
    </row>
    <row r="30" spans="2:58" s="12" customFormat="1" ht="17.100000000000001" customHeight="1" x14ac:dyDescent="0.2"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7"/>
      <c r="AC30" s="7"/>
      <c r="AD30" s="7"/>
      <c r="AE30" s="7"/>
      <c r="AF30" s="7"/>
      <c r="AG30" s="7"/>
    </row>
    <row r="31" spans="2:58" s="12" customFormat="1" ht="17.100000000000001" customHeight="1" x14ac:dyDescent="0.2"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7"/>
      <c r="AC31" s="7"/>
      <c r="AD31" s="7"/>
      <c r="AE31" s="7"/>
      <c r="AF31" s="7"/>
      <c r="AG31" s="7"/>
    </row>
    <row r="32" spans="2:58" s="12" customFormat="1" ht="17.100000000000001" customHeight="1" x14ac:dyDescent="0.2"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7"/>
      <c r="AC32" s="7"/>
      <c r="AD32" s="7"/>
      <c r="AE32" s="7"/>
      <c r="AF32" s="7"/>
      <c r="AG32" s="7"/>
    </row>
    <row r="33" spans="3:33" s="12" customFormat="1" ht="17.100000000000001" customHeight="1" x14ac:dyDescent="0.2"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7"/>
      <c r="AC33" s="7"/>
      <c r="AD33" s="7"/>
      <c r="AE33" s="7"/>
      <c r="AF33" s="7"/>
      <c r="AG33" s="7"/>
    </row>
    <row r="34" spans="3:33" s="12" customFormat="1" ht="17.100000000000001" customHeight="1" x14ac:dyDescent="0.2"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7"/>
      <c r="AC34" s="7"/>
      <c r="AD34" s="7"/>
      <c r="AE34" s="7"/>
      <c r="AF34" s="7"/>
      <c r="AG34" s="7"/>
    </row>
    <row r="35" spans="3:33" s="12" customFormat="1" ht="17.100000000000001" customHeigh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7"/>
      <c r="AC35" s="7"/>
      <c r="AD35" s="7"/>
      <c r="AE35" s="7"/>
      <c r="AF35" s="7"/>
      <c r="AG35" s="7"/>
    </row>
    <row r="36" spans="3:33" s="12" customFormat="1" ht="17.100000000000001" customHeight="1" x14ac:dyDescent="0.2">
      <c r="C36" s="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7"/>
      <c r="AC36" s="7"/>
      <c r="AD36" s="7"/>
      <c r="AE36" s="7"/>
      <c r="AF36" s="7"/>
      <c r="AG36" s="7"/>
    </row>
    <row r="37" spans="3:33" s="12" customFormat="1" ht="17.100000000000001" customHeight="1" x14ac:dyDescent="0.2"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7"/>
      <c r="AC37" s="7"/>
      <c r="AD37" s="7"/>
      <c r="AE37" s="7"/>
      <c r="AF37" s="7"/>
      <c r="AG37" s="7"/>
    </row>
    <row r="38" spans="3:33" s="12" customFormat="1" ht="17.100000000000001" customHeight="1" x14ac:dyDescent="0.2"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7"/>
      <c r="AC38" s="7"/>
      <c r="AD38" s="7"/>
      <c r="AE38" s="7"/>
      <c r="AF38" s="7"/>
      <c r="AG38" s="7"/>
    </row>
    <row r="39" spans="3:33" s="12" customFormat="1" ht="17.100000000000001" customHeight="1" x14ac:dyDescent="0.2"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7"/>
      <c r="AC39" s="7"/>
      <c r="AD39" s="7"/>
      <c r="AE39" s="7"/>
      <c r="AF39" s="7"/>
      <c r="AG39" s="7"/>
    </row>
    <row r="40" spans="3:33" s="12" customFormat="1" ht="17.100000000000001" customHeight="1" x14ac:dyDescent="0.2"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7"/>
      <c r="AC40" s="7"/>
      <c r="AD40" s="7"/>
      <c r="AE40" s="7"/>
      <c r="AF40" s="7"/>
      <c r="AG40" s="7"/>
    </row>
    <row r="41" spans="3:33" s="12" customFormat="1" ht="17.100000000000001" customHeight="1" x14ac:dyDescent="0.2"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7"/>
      <c r="AC41" s="7"/>
      <c r="AD41" s="7"/>
      <c r="AE41" s="7"/>
      <c r="AF41" s="7"/>
      <c r="AG41" s="7"/>
    </row>
    <row r="42" spans="3:33" s="12" customFormat="1" ht="17.100000000000001" customHeight="1" x14ac:dyDescent="0.2"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7"/>
      <c r="AC42" s="7"/>
      <c r="AD42" s="7"/>
      <c r="AE42" s="7"/>
      <c r="AF42" s="7"/>
      <c r="AG42" s="7"/>
    </row>
    <row r="43" spans="3:33" s="12" customFormat="1" ht="17.100000000000001" customHeight="1" x14ac:dyDescent="0.2"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7"/>
      <c r="AC43" s="7"/>
      <c r="AD43" s="7"/>
      <c r="AE43" s="7"/>
      <c r="AF43" s="7"/>
      <c r="AG43" s="7"/>
    </row>
    <row r="44" spans="3:33" s="12" customFormat="1" ht="17.100000000000001" customHeight="1" x14ac:dyDescent="0.2"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7"/>
      <c r="AC44" s="7"/>
      <c r="AD44" s="7"/>
      <c r="AE44" s="7"/>
      <c r="AF44" s="7"/>
      <c r="AG44" s="7"/>
    </row>
    <row r="45" spans="3:33" s="12" customFormat="1" ht="17.100000000000001" customHeight="1" x14ac:dyDescent="0.2">
      <c r="C45" s="7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7"/>
      <c r="AC45" s="7"/>
      <c r="AD45" s="7"/>
      <c r="AE45" s="7"/>
      <c r="AF45" s="7"/>
      <c r="AG45" s="7"/>
    </row>
    <row r="46" spans="3:33" s="12" customFormat="1" ht="17.100000000000001" customHeight="1" x14ac:dyDescent="0.2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7"/>
      <c r="AC46" s="7"/>
      <c r="AD46" s="7"/>
      <c r="AE46" s="7"/>
      <c r="AF46" s="7"/>
      <c r="AG46" s="7"/>
    </row>
    <row r="47" spans="3:33" s="12" customFormat="1" ht="17.100000000000001" customHeight="1" x14ac:dyDescent="0.2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7"/>
      <c r="AC47" s="7"/>
      <c r="AD47" s="7"/>
      <c r="AE47" s="7"/>
      <c r="AF47" s="7"/>
      <c r="AG47" s="7"/>
    </row>
    <row r="48" spans="3:33" s="12" customFormat="1" ht="17.100000000000001" customHeight="1" x14ac:dyDescent="0.2"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7"/>
      <c r="AC48" s="7"/>
      <c r="AD48" s="7"/>
      <c r="AE48" s="7"/>
      <c r="AF48" s="7"/>
      <c r="AG48" s="7"/>
    </row>
    <row r="49" spans="3:33" s="12" customFormat="1" ht="17.100000000000001" customHeight="1" x14ac:dyDescent="0.2"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7"/>
      <c r="AC49" s="7"/>
      <c r="AD49" s="7"/>
      <c r="AE49" s="7"/>
      <c r="AF49" s="7"/>
      <c r="AG49" s="7"/>
    </row>
    <row r="50" spans="3:33" s="12" customFormat="1" ht="17.100000000000001" customHeight="1" x14ac:dyDescent="0.2"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7"/>
      <c r="AC50" s="7"/>
      <c r="AD50" s="7"/>
      <c r="AE50" s="7"/>
      <c r="AF50" s="7"/>
      <c r="AG50" s="7"/>
    </row>
    <row r="51" spans="3:33" s="12" customFormat="1" ht="17.100000000000001" customHeight="1" x14ac:dyDescent="0.2"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7"/>
      <c r="AC51" s="7"/>
      <c r="AD51" s="7"/>
      <c r="AE51" s="7"/>
      <c r="AF51" s="7"/>
      <c r="AG51" s="7"/>
    </row>
    <row r="52" spans="3:33" s="12" customFormat="1" ht="17.100000000000001" customHeight="1" x14ac:dyDescent="0.2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7"/>
      <c r="AC52" s="7"/>
      <c r="AD52" s="7"/>
      <c r="AE52" s="7"/>
      <c r="AF52" s="7"/>
      <c r="AG52" s="7"/>
    </row>
    <row r="53" spans="3:33" s="12" customFormat="1" ht="17.100000000000001" customHeight="1" x14ac:dyDescent="0.2"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7"/>
      <c r="AC53" s="7"/>
      <c r="AD53" s="7"/>
      <c r="AE53" s="7"/>
      <c r="AF53" s="7"/>
      <c r="AG53" s="7"/>
    </row>
    <row r="54" spans="3:33" s="12" customFormat="1" ht="17.100000000000001" customHeight="1" x14ac:dyDescent="0.2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7"/>
      <c r="AC54" s="7"/>
      <c r="AD54" s="7"/>
      <c r="AE54" s="7"/>
      <c r="AF54" s="7"/>
      <c r="AG54" s="7"/>
    </row>
    <row r="55" spans="3:33" s="12" customFormat="1" ht="17.100000000000001" customHeight="1" x14ac:dyDescent="0.2"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7"/>
      <c r="AC55" s="7"/>
      <c r="AD55" s="7"/>
      <c r="AE55" s="7"/>
      <c r="AF55" s="7"/>
      <c r="AG55" s="7"/>
    </row>
    <row r="56" spans="3:33" s="12" customFormat="1" ht="17.100000000000001" customHeight="1" x14ac:dyDescent="0.2"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7"/>
      <c r="AC56" s="7"/>
      <c r="AD56" s="7"/>
      <c r="AE56" s="7"/>
      <c r="AF56" s="7"/>
      <c r="AG56" s="7"/>
    </row>
    <row r="57" spans="3:33" s="12" customFormat="1" ht="17.100000000000001" customHeight="1" x14ac:dyDescent="0.2"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7"/>
      <c r="AC57" s="7"/>
      <c r="AD57" s="7"/>
      <c r="AE57" s="7"/>
      <c r="AF57" s="7"/>
      <c r="AG57" s="7"/>
    </row>
    <row r="58" spans="3:33" s="12" customFormat="1" ht="17.100000000000001" customHeight="1" x14ac:dyDescent="0.2"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7"/>
      <c r="AC58" s="7"/>
      <c r="AD58" s="7"/>
      <c r="AE58" s="7"/>
      <c r="AF58" s="7"/>
      <c r="AG58" s="7"/>
    </row>
    <row r="59" spans="3:33" s="12" customFormat="1" ht="17.100000000000001" customHeight="1" x14ac:dyDescent="0.2"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7"/>
      <c r="AC59" s="7"/>
      <c r="AD59" s="7"/>
      <c r="AE59" s="7"/>
      <c r="AF59" s="7"/>
      <c r="AG59" s="7"/>
    </row>
    <row r="60" spans="3:33" s="12" customFormat="1" ht="17.100000000000001" customHeight="1" x14ac:dyDescent="0.2"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7"/>
      <c r="AC60" s="7"/>
      <c r="AD60" s="7"/>
      <c r="AE60" s="7"/>
      <c r="AF60" s="7"/>
      <c r="AG60" s="7"/>
    </row>
  </sheetData>
  <customSheetViews>
    <customSheetView guid="{71A5A68B-263A-43E2-9E2C-70FE0B46C6DF}" showGridLines="0" hiddenColumns="1">
      <pane xSplit="3" ySplit="10" topLeftCell="D17" activePane="bottomRight" state="frozenSplit"/>
      <selection pane="bottomRight" activeCell="C14" sqref="C14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3">
    <mergeCell ref="B8:B10"/>
    <mergeCell ref="C8:C10"/>
    <mergeCell ref="D8:AA8"/>
    <mergeCell ref="P9:Q9"/>
    <mergeCell ref="R9:S9"/>
    <mergeCell ref="T9:U9"/>
    <mergeCell ref="AB8:AB10"/>
    <mergeCell ref="AC8:AC10"/>
    <mergeCell ref="D9:E9"/>
    <mergeCell ref="F9:G9"/>
    <mergeCell ref="H9:I9"/>
    <mergeCell ref="J9:K9"/>
    <mergeCell ref="L9:M9"/>
    <mergeCell ref="N9:O9"/>
    <mergeCell ref="V9:W9"/>
    <mergeCell ref="X9:Y9"/>
    <mergeCell ref="Z9:AA9"/>
    <mergeCell ref="D7:AA7"/>
    <mergeCell ref="G2:M2"/>
    <mergeCell ref="R2:U2"/>
    <mergeCell ref="R3:U3"/>
    <mergeCell ref="F5:H5"/>
    <mergeCell ref="G3:L3"/>
  </mergeCells>
  <conditionalFormatting sqref="D23:F23 H23 J23 L23 N23 P23 R23 T23 V23 X23 Z23">
    <cfRule type="cellIs" dxfId="27" priority="25" operator="equal">
      <formula>"Yes"</formula>
    </cfRule>
  </conditionalFormatting>
  <conditionalFormatting sqref="Y27">
    <cfRule type="cellIs" dxfId="26" priority="24" operator="equal">
      <formula>"No"</formula>
    </cfRule>
  </conditionalFormatting>
  <conditionalFormatting sqref="D23:F23 H23 J23 L23 N23 P23 R23 T23 V23 X23 Z23">
    <cfRule type="cellIs" dxfId="25" priority="23" operator="equal">
      <formula>"No"</formula>
    </cfRule>
  </conditionalFormatting>
  <conditionalFormatting sqref="G23">
    <cfRule type="cellIs" dxfId="24" priority="22" operator="equal">
      <formula>"Yes"</formula>
    </cfRule>
  </conditionalFormatting>
  <conditionalFormatting sqref="G23">
    <cfRule type="cellIs" dxfId="23" priority="21" operator="equal">
      <formula>"No"</formula>
    </cfRule>
  </conditionalFormatting>
  <conditionalFormatting sqref="I23">
    <cfRule type="cellIs" dxfId="22" priority="20" operator="equal">
      <formula>"Yes"</formula>
    </cfRule>
  </conditionalFormatting>
  <conditionalFormatting sqref="I23">
    <cfRule type="cellIs" dxfId="21" priority="19" operator="equal">
      <formula>"No"</formula>
    </cfRule>
  </conditionalFormatting>
  <conditionalFormatting sqref="K23">
    <cfRule type="cellIs" dxfId="20" priority="18" operator="equal">
      <formula>"Yes"</formula>
    </cfRule>
  </conditionalFormatting>
  <conditionalFormatting sqref="K23">
    <cfRule type="cellIs" dxfId="19" priority="17" operator="equal">
      <formula>"No"</formula>
    </cfRule>
  </conditionalFormatting>
  <conditionalFormatting sqref="M23">
    <cfRule type="cellIs" dxfId="18" priority="16" operator="equal">
      <formula>"Yes"</formula>
    </cfRule>
  </conditionalFormatting>
  <conditionalFormatting sqref="M23">
    <cfRule type="cellIs" dxfId="17" priority="15" operator="equal">
      <formula>"No"</formula>
    </cfRule>
  </conditionalFormatting>
  <conditionalFormatting sqref="O23">
    <cfRule type="cellIs" dxfId="16" priority="14" operator="equal">
      <formula>"Yes"</formula>
    </cfRule>
  </conditionalFormatting>
  <conditionalFormatting sqref="O23">
    <cfRule type="cellIs" dxfId="15" priority="13" operator="equal">
      <formula>"No"</formula>
    </cfRule>
  </conditionalFormatting>
  <conditionalFormatting sqref="Q23">
    <cfRule type="cellIs" dxfId="14" priority="12" operator="equal">
      <formula>"Yes"</formula>
    </cfRule>
  </conditionalFormatting>
  <conditionalFormatting sqref="Q23">
    <cfRule type="cellIs" dxfId="13" priority="11" operator="equal">
      <formula>"No"</formula>
    </cfRule>
  </conditionalFormatting>
  <conditionalFormatting sqref="S23">
    <cfRule type="cellIs" dxfId="12" priority="10" operator="equal">
      <formula>"Yes"</formula>
    </cfRule>
  </conditionalFormatting>
  <conditionalFormatting sqref="S23">
    <cfRule type="cellIs" dxfId="11" priority="9" operator="equal">
      <formula>"No"</formula>
    </cfRule>
  </conditionalFormatting>
  <conditionalFormatting sqref="U23">
    <cfRule type="cellIs" dxfId="10" priority="8" operator="equal">
      <formula>"Yes"</formula>
    </cfRule>
  </conditionalFormatting>
  <conditionalFormatting sqref="U23">
    <cfRule type="cellIs" dxfId="9" priority="7" operator="equal">
      <formula>"No"</formula>
    </cfRule>
  </conditionalFormatting>
  <conditionalFormatting sqref="W23">
    <cfRule type="cellIs" dxfId="8" priority="6" operator="equal">
      <formula>"Yes"</formula>
    </cfRule>
  </conditionalFormatting>
  <conditionalFormatting sqref="W23">
    <cfRule type="cellIs" dxfId="7" priority="5" operator="equal">
      <formula>"No"</formula>
    </cfRule>
  </conditionalFormatting>
  <conditionalFormatting sqref="Y23">
    <cfRule type="cellIs" dxfId="6" priority="4" operator="equal">
      <formula>"Yes"</formula>
    </cfRule>
  </conditionalFormatting>
  <conditionalFormatting sqref="Y23">
    <cfRule type="cellIs" dxfId="5" priority="3" operator="equal">
      <formula>"No"</formula>
    </cfRule>
  </conditionalFormatting>
  <conditionalFormatting sqref="AA23">
    <cfRule type="cellIs" dxfId="4" priority="2" operator="equal">
      <formula>"Yes"</formula>
    </cfRule>
  </conditionalFormatting>
  <conditionalFormatting sqref="AA23">
    <cfRule type="cellIs" dxfId="3" priority="1" operator="equal">
      <formula>"No"</formula>
    </cfRule>
  </conditionalFormatting>
  <dataValidations count="5">
    <dataValidation type="list" allowBlank="1" showInputMessage="1" showErrorMessage="1" sqref="Q6:R6" xr:uid="{00000000-0002-0000-0400-000000000000}">
      <formula1>"Project, Programme, Portfolio"</formula1>
    </dataValidation>
    <dataValidation type="list" allowBlank="1" showDropDown="1" showInputMessage="1" showErrorMessage="1" sqref="D6:P6" xr:uid="{00000000-0002-0000-0400-000001000000}">
      <formula1>"A, B, C, D"</formula1>
    </dataValidation>
    <dataValidation type="whole" allowBlank="1" showInputMessage="1" showErrorMessage="1" sqref="G11:G20 Y11:Y20 K11:K20 M11:M20 O11:O20 Q11:Q20 S11:S20 AA11:AA20 U11:U20 I11:I20 W11:W20 B11:B20 D11:E20" xr:uid="{00000000-0002-0000-0400-000002000000}">
      <formula1>1</formula1>
      <formula2>4</formula2>
    </dataValidation>
    <dataValidation type="list" allowBlank="1" showDropDown="1" showInputMessage="1" showErrorMessage="1" sqref="T6:V6 I5:J5 H4:J4" xr:uid="{00000000-0002-0000-0400-000003000000}">
      <formula1>"A, B, C"</formula1>
    </dataValidation>
    <dataValidation allowBlank="1" showDropDown="1" showInputMessage="1" showErrorMessage="1" sqref="D5" xr:uid="{00000000-0002-0000-0400-000004000000}"/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U164"/>
  <sheetViews>
    <sheetView showGridLines="0" showZeros="0" tabSelected="1" zoomScale="125" zoomScaleNormal="125" zoomScalePageLayoutView="125" workbookViewId="0">
      <pane xSplit="7" ySplit="7" topLeftCell="H45" activePane="bottomRight" state="frozenSplit"/>
      <selection pane="topRight" activeCell="H7" sqref="H7"/>
      <selection pane="bottomLeft" activeCell="A7" sqref="A7"/>
      <selection pane="bottomRight" activeCell="F3" sqref="F3:K3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41.28515625" style="7" customWidth="1"/>
    <col min="4" max="4" width="10" style="7" customWidth="1"/>
    <col min="5" max="5" width="9.140625" style="7" customWidth="1"/>
    <col min="6" max="6" width="10.85546875" style="7" customWidth="1"/>
    <col min="7" max="7" width="10.7109375" style="7" customWidth="1"/>
    <col min="8" max="19" width="4.85546875" style="8" customWidth="1"/>
    <col min="20" max="20" width="40.85546875" style="7" customWidth="1"/>
    <col min="21" max="21" width="30.85546875" style="7" customWidth="1"/>
    <col min="22" max="16384" width="10.85546875" style="7"/>
  </cols>
  <sheetData>
    <row r="2" spans="2:21" s="2" customFormat="1" ht="20.100000000000001" customHeight="1" x14ac:dyDescent="0.2">
      <c r="B2" s="11"/>
      <c r="C2" s="87" t="s">
        <v>128</v>
      </c>
      <c r="D2" s="97"/>
      <c r="E2" s="98" t="s">
        <v>127</v>
      </c>
      <c r="F2" s="185">
        <f>'Ocjena kandidata'!D3</f>
        <v>0</v>
      </c>
      <c r="G2" s="185"/>
      <c r="H2" s="185"/>
      <c r="I2" s="185"/>
      <c r="J2" s="185"/>
      <c r="K2" s="185"/>
      <c r="L2" s="16"/>
      <c r="M2" s="16"/>
      <c r="N2" s="16"/>
      <c r="O2" s="99" t="s">
        <v>103</v>
      </c>
      <c r="P2" s="184">
        <f>'Ocjena kandidata'!K3</f>
        <v>0</v>
      </c>
      <c r="Q2" s="184"/>
      <c r="R2" s="184"/>
      <c r="S2" s="184"/>
    </row>
    <row r="3" spans="2:21" s="2" customFormat="1" ht="20.100000000000001" customHeight="1" x14ac:dyDescent="0.2">
      <c r="B3" s="11"/>
      <c r="C3" s="87" t="s">
        <v>435</v>
      </c>
      <c r="D3" s="1"/>
      <c r="E3" s="98" t="s">
        <v>440</v>
      </c>
      <c r="F3" s="185">
        <f>'Ocjena ocjenjivača '!G3</f>
        <v>0</v>
      </c>
      <c r="G3" s="185"/>
      <c r="H3" s="185"/>
      <c r="I3" s="185"/>
      <c r="J3" s="185"/>
      <c r="K3" s="185"/>
      <c r="L3" s="18"/>
      <c r="M3" s="16"/>
      <c r="N3" s="16"/>
      <c r="O3" s="99" t="s">
        <v>103</v>
      </c>
      <c r="P3" s="184">
        <f>'Ocjena ocjenjivača '!R3</f>
        <v>0</v>
      </c>
      <c r="Q3" s="184"/>
      <c r="R3" s="184"/>
      <c r="S3" s="184"/>
    </row>
    <row r="4" spans="2:21" s="2" customFormat="1" ht="20.100000000000001" customHeight="1" x14ac:dyDescent="0.2">
      <c r="B4" s="11"/>
      <c r="C4" s="88" t="s">
        <v>433</v>
      </c>
      <c r="D4" s="1"/>
      <c r="E4" s="98" t="s">
        <v>129</v>
      </c>
      <c r="F4" s="1">
        <f>'Ocjena kandidata'!D5</f>
        <v>0</v>
      </c>
      <c r="G4" s="1"/>
      <c r="H4" s="1"/>
      <c r="I4" s="1"/>
      <c r="J4" s="16"/>
      <c r="K4" s="17"/>
      <c r="L4" s="16"/>
      <c r="M4" s="16"/>
      <c r="N4" s="16"/>
      <c r="O4" s="16"/>
      <c r="P4" s="36"/>
      <c r="Q4" s="18"/>
      <c r="R4" s="16"/>
      <c r="S4" s="16"/>
    </row>
    <row r="5" spans="2:21" ht="15" customHeight="1" x14ac:dyDescent="0.2"/>
    <row r="6" spans="2:21" s="6" customFormat="1" ht="21.95" customHeight="1" x14ac:dyDescent="0.2">
      <c r="B6" s="140" t="s">
        <v>11</v>
      </c>
      <c r="C6" s="126" t="s">
        <v>130</v>
      </c>
      <c r="D6" s="180" t="s">
        <v>131</v>
      </c>
      <c r="E6" s="181"/>
      <c r="F6" s="181"/>
      <c r="G6" s="181"/>
      <c r="H6" s="143" t="s">
        <v>136</v>
      </c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82" t="s">
        <v>137</v>
      </c>
      <c r="U6" s="126" t="s">
        <v>110</v>
      </c>
    </row>
    <row r="7" spans="2:21" s="6" customFormat="1" ht="36.75" customHeight="1" x14ac:dyDescent="0.2">
      <c r="B7" s="127"/>
      <c r="C7" s="127"/>
      <c r="D7" s="100" t="s">
        <v>132</v>
      </c>
      <c r="E7" s="100" t="s">
        <v>133</v>
      </c>
      <c r="F7" s="100" t="s">
        <v>134</v>
      </c>
      <c r="G7" s="100" t="s">
        <v>135</v>
      </c>
      <c r="H7" s="28" t="s">
        <v>1</v>
      </c>
      <c r="I7" s="28" t="s">
        <v>2</v>
      </c>
      <c r="J7" s="28" t="s">
        <v>3</v>
      </c>
      <c r="K7" s="28" t="s">
        <v>4</v>
      </c>
      <c r="L7" s="28" t="s">
        <v>5</v>
      </c>
      <c r="M7" s="28" t="s">
        <v>6</v>
      </c>
      <c r="N7" s="28" t="s">
        <v>7</v>
      </c>
      <c r="O7" s="28" t="s">
        <v>8</v>
      </c>
      <c r="P7" s="28" t="s">
        <v>9</v>
      </c>
      <c r="Q7" s="28" t="s">
        <v>10</v>
      </c>
      <c r="R7" s="72" t="s">
        <v>38</v>
      </c>
      <c r="S7" s="72" t="s">
        <v>39</v>
      </c>
      <c r="T7" s="148"/>
      <c r="U7" s="148"/>
    </row>
    <row r="8" spans="2:21" ht="39.950000000000003" customHeight="1" x14ac:dyDescent="0.2">
      <c r="B8" s="23">
        <v>1</v>
      </c>
      <c r="C8" s="183" t="s">
        <v>94</v>
      </c>
      <c r="D8" s="179"/>
      <c r="E8" s="179"/>
      <c r="F8" s="179"/>
      <c r="G8" s="179"/>
      <c r="T8" s="127"/>
      <c r="U8" s="127"/>
    </row>
    <row r="9" spans="2:21" ht="45" customHeight="1" x14ac:dyDescent="0.2">
      <c r="B9" s="20"/>
      <c r="C9" s="106" t="s">
        <v>138</v>
      </c>
      <c r="D9" s="101" t="s">
        <v>149</v>
      </c>
      <c r="E9" s="101" t="s">
        <v>150</v>
      </c>
      <c r="F9" s="101" t="s">
        <v>151</v>
      </c>
      <c r="G9" s="101" t="s">
        <v>152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76"/>
      <c r="U9" s="22"/>
    </row>
    <row r="10" spans="2:21" ht="48.75" customHeight="1" x14ac:dyDescent="0.2">
      <c r="B10" s="20"/>
      <c r="C10" s="105" t="s">
        <v>139</v>
      </c>
      <c r="D10" s="101" t="s">
        <v>153</v>
      </c>
      <c r="E10" s="101" t="s">
        <v>154</v>
      </c>
      <c r="F10" s="101" t="s">
        <v>155</v>
      </c>
      <c r="G10" s="101" t="s">
        <v>156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76"/>
      <c r="U10" s="22"/>
    </row>
    <row r="11" spans="2:21" ht="30" customHeight="1" x14ac:dyDescent="0.2">
      <c r="B11" s="20"/>
      <c r="C11" s="105" t="s">
        <v>140</v>
      </c>
      <c r="D11" s="101" t="s">
        <v>157</v>
      </c>
      <c r="E11" s="101" t="s">
        <v>158</v>
      </c>
      <c r="F11" s="101" t="s">
        <v>159</v>
      </c>
      <c r="G11" s="101" t="s">
        <v>160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76"/>
      <c r="U11" s="22"/>
    </row>
    <row r="12" spans="2:21" ht="36" customHeight="1" x14ac:dyDescent="0.2">
      <c r="B12" s="20"/>
      <c r="C12" s="105" t="s">
        <v>141</v>
      </c>
      <c r="D12" s="101" t="s">
        <v>161</v>
      </c>
      <c r="E12" s="101" t="s">
        <v>162</v>
      </c>
      <c r="F12" s="101" t="s">
        <v>163</v>
      </c>
      <c r="G12" s="101" t="s">
        <v>164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76"/>
      <c r="U12" s="22"/>
    </row>
    <row r="13" spans="2:21" ht="30" customHeight="1" x14ac:dyDescent="0.2">
      <c r="B13" s="20"/>
      <c r="C13" s="105" t="s">
        <v>142</v>
      </c>
      <c r="D13" s="101" t="s">
        <v>149</v>
      </c>
      <c r="E13" s="101" t="s">
        <v>150</v>
      </c>
      <c r="F13" s="101" t="s">
        <v>151</v>
      </c>
      <c r="G13" s="101" t="s">
        <v>152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76"/>
      <c r="U13" s="22"/>
    </row>
    <row r="14" spans="2:21" ht="48" customHeight="1" x14ac:dyDescent="0.2">
      <c r="B14" s="20"/>
      <c r="C14" s="105" t="s">
        <v>143</v>
      </c>
      <c r="D14" s="101" t="s">
        <v>161</v>
      </c>
      <c r="E14" s="101" t="s">
        <v>162</v>
      </c>
      <c r="F14" s="101" t="s">
        <v>163</v>
      </c>
      <c r="G14" s="101" t="s">
        <v>164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76"/>
      <c r="U14" s="22"/>
    </row>
    <row r="15" spans="2:21" ht="30" customHeight="1" x14ac:dyDescent="0.2">
      <c r="B15" s="20"/>
      <c r="C15" s="105" t="s">
        <v>144</v>
      </c>
      <c r="D15" s="101" t="s">
        <v>149</v>
      </c>
      <c r="E15" s="101" t="s">
        <v>150</v>
      </c>
      <c r="F15" s="101" t="s">
        <v>151</v>
      </c>
      <c r="G15" s="101" t="s">
        <v>152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76"/>
      <c r="U15" s="22"/>
    </row>
    <row r="16" spans="2:21" ht="30" customHeight="1" x14ac:dyDescent="0.2">
      <c r="B16" s="20"/>
      <c r="C16" s="105" t="s">
        <v>145</v>
      </c>
      <c r="D16" s="101" t="s">
        <v>165</v>
      </c>
      <c r="E16" s="101" t="s">
        <v>166</v>
      </c>
      <c r="F16" s="101" t="s">
        <v>167</v>
      </c>
      <c r="G16" s="101" t="s">
        <v>168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76"/>
      <c r="U16" s="22"/>
    </row>
    <row r="17" spans="2:21" ht="34.5" customHeight="1" x14ac:dyDescent="0.2">
      <c r="B17" s="20"/>
      <c r="C17" s="105" t="s">
        <v>146</v>
      </c>
      <c r="D17" s="101" t="s">
        <v>169</v>
      </c>
      <c r="E17" s="101" t="s">
        <v>170</v>
      </c>
      <c r="F17" s="101" t="s">
        <v>172</v>
      </c>
      <c r="G17" s="101" t="s">
        <v>171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76"/>
      <c r="U17" s="22"/>
    </row>
    <row r="18" spans="2:21" ht="49.5" customHeight="1" x14ac:dyDescent="0.2">
      <c r="B18" s="20"/>
      <c r="C18" s="105" t="s">
        <v>147</v>
      </c>
      <c r="D18" s="101" t="s">
        <v>173</v>
      </c>
      <c r="E18" s="101" t="s">
        <v>174</v>
      </c>
      <c r="F18" s="101" t="s">
        <v>175</v>
      </c>
      <c r="G18" s="101" t="s">
        <v>176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76"/>
      <c r="U18" s="22"/>
    </row>
    <row r="19" spans="2:21" ht="30" customHeight="1" x14ac:dyDescent="0.2">
      <c r="B19" s="20"/>
      <c r="C19" s="105" t="s">
        <v>148</v>
      </c>
      <c r="D19" s="101" t="s">
        <v>177</v>
      </c>
      <c r="E19" s="101" t="s">
        <v>178</v>
      </c>
      <c r="F19" s="101" t="s">
        <v>179</v>
      </c>
      <c r="G19" s="101" t="s">
        <v>180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76"/>
      <c r="U19" s="22"/>
    </row>
    <row r="20" spans="2:21" s="14" customFormat="1" ht="24" customHeight="1" x14ac:dyDescent="0.2">
      <c r="G20" s="90" t="s">
        <v>181</v>
      </c>
      <c r="H20" s="25" t="str">
        <f>IF(SUM(H9:H19)=0,"",ROUND(AVERAGE(H9:H19),0))</f>
        <v/>
      </c>
      <c r="I20" s="25" t="str">
        <f t="shared" ref="I20:S20" si="0">IF(SUM(I9:I19)=0,"",ROUND(AVERAGE(I9:I19),0))</f>
        <v/>
      </c>
      <c r="J20" s="25" t="str">
        <f t="shared" si="0"/>
        <v/>
      </c>
      <c r="K20" s="25" t="str">
        <f t="shared" si="0"/>
        <v/>
      </c>
      <c r="L20" s="25" t="str">
        <f t="shared" si="0"/>
        <v/>
      </c>
      <c r="M20" s="25" t="str">
        <f t="shared" si="0"/>
        <v/>
      </c>
      <c r="N20" s="25" t="str">
        <f t="shared" si="0"/>
        <v/>
      </c>
      <c r="O20" s="25" t="str">
        <f t="shared" si="0"/>
        <v/>
      </c>
      <c r="P20" s="25" t="str">
        <f t="shared" si="0"/>
        <v/>
      </c>
      <c r="Q20" s="25" t="str">
        <f t="shared" si="0"/>
        <v/>
      </c>
      <c r="R20" s="25" t="str">
        <f t="shared" si="0"/>
        <v/>
      </c>
      <c r="S20" s="25" t="str">
        <f t="shared" si="0"/>
        <v/>
      </c>
    </row>
    <row r="21" spans="2:21" ht="24" customHeight="1" x14ac:dyDescent="0.2">
      <c r="C21" s="9"/>
      <c r="D21" s="13"/>
      <c r="E21" s="13"/>
      <c r="F21" s="13"/>
      <c r="G21" s="90" t="s">
        <v>439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21" x14ac:dyDescent="0.2">
      <c r="C22" s="9"/>
      <c r="D22" s="10"/>
      <c r="E22" s="10"/>
      <c r="F22" s="10"/>
      <c r="G22" s="10"/>
    </row>
    <row r="23" spans="2:21" ht="51" customHeight="1" x14ac:dyDescent="0.2">
      <c r="B23" s="23">
        <v>2</v>
      </c>
      <c r="C23" s="179" t="str">
        <f>'Ocjena kandidata'!C11</f>
        <v>Procesi, metode, alati i tehnike (kompleksnost procesa): ovaj pokazatelj pokriva kompleksnost vezanu uz broj zadataka, pretpostavki i ograničenja te njihovu međuovisnost, procese i zahtjeve kvalitete procesa, tim i komunikacijsku strukturu i dostupnost podržanih metoda, alata i tehnika.</v>
      </c>
      <c r="D23" s="179"/>
      <c r="E23" s="179"/>
      <c r="F23" s="179"/>
      <c r="G23" s="179"/>
    </row>
    <row r="24" spans="2:21" ht="30" customHeight="1" x14ac:dyDescent="0.2">
      <c r="B24" s="20"/>
      <c r="C24" s="21" t="s">
        <v>182</v>
      </c>
      <c r="D24" s="26" t="s">
        <v>12</v>
      </c>
      <c r="E24" s="26" t="s">
        <v>13</v>
      </c>
      <c r="F24" s="26" t="s">
        <v>14</v>
      </c>
      <c r="G24" s="26">
        <v>0.75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76"/>
    </row>
    <row r="25" spans="2:21" ht="30" customHeight="1" x14ac:dyDescent="0.2">
      <c r="B25" s="20"/>
      <c r="C25" s="21" t="s">
        <v>183</v>
      </c>
      <c r="D25" s="102" t="s">
        <v>185</v>
      </c>
      <c r="E25" s="102" t="s">
        <v>186</v>
      </c>
      <c r="F25" s="102" t="s">
        <v>187</v>
      </c>
      <c r="G25" s="102" t="s">
        <v>188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76"/>
    </row>
    <row r="26" spans="2:21" ht="30" customHeight="1" x14ac:dyDescent="0.2">
      <c r="B26" s="20"/>
      <c r="C26" s="21" t="s">
        <v>184</v>
      </c>
      <c r="D26" s="102" t="s">
        <v>189</v>
      </c>
      <c r="E26" s="102" t="s">
        <v>190</v>
      </c>
      <c r="F26" s="102" t="s">
        <v>191</v>
      </c>
      <c r="G26" s="102" t="s">
        <v>192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76"/>
    </row>
    <row r="27" spans="2:21" s="14" customFormat="1" ht="24" customHeight="1" x14ac:dyDescent="0.2">
      <c r="G27" s="90" t="s">
        <v>181</v>
      </c>
      <c r="H27" s="25" t="str">
        <f>IF(SUM(H24:H26)=0,"",AVERAGE(H24:H26))</f>
        <v/>
      </c>
      <c r="I27" s="25" t="str">
        <f t="shared" ref="I27:S27" si="1">IF(SUM(I24:I26)=0,"",AVERAGE(I24:I26))</f>
        <v/>
      </c>
      <c r="J27" s="25" t="str">
        <f t="shared" si="1"/>
        <v/>
      </c>
      <c r="K27" s="25" t="str">
        <f t="shared" si="1"/>
        <v/>
      </c>
      <c r="L27" s="25" t="str">
        <f t="shared" si="1"/>
        <v/>
      </c>
      <c r="M27" s="25" t="str">
        <f t="shared" si="1"/>
        <v/>
      </c>
      <c r="N27" s="25" t="str">
        <f t="shared" si="1"/>
        <v/>
      </c>
      <c r="O27" s="25" t="str">
        <f t="shared" si="1"/>
        <v/>
      </c>
      <c r="P27" s="25" t="str">
        <f t="shared" si="1"/>
        <v/>
      </c>
      <c r="Q27" s="25" t="str">
        <f t="shared" si="1"/>
        <v/>
      </c>
      <c r="R27" s="25" t="str">
        <f t="shared" si="1"/>
        <v/>
      </c>
      <c r="S27" s="25" t="str">
        <f t="shared" si="1"/>
        <v/>
      </c>
    </row>
    <row r="28" spans="2:21" ht="24" customHeight="1" x14ac:dyDescent="0.2">
      <c r="C28" s="19"/>
      <c r="D28" s="13"/>
      <c r="E28" s="13"/>
      <c r="F28" s="13"/>
      <c r="G28" s="90" t="s">
        <v>439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21" x14ac:dyDescent="0.2">
      <c r="C29" s="9"/>
      <c r="D29" s="10"/>
      <c r="E29" s="10"/>
      <c r="F29" s="10"/>
      <c r="G29" s="10"/>
    </row>
    <row r="30" spans="2:21" ht="53.1" customHeight="1" x14ac:dyDescent="0.2">
      <c r="B30" s="23">
        <v>3</v>
      </c>
      <c r="C30" s="179" t="str">
        <f>'Ocjena kandidata'!C12</f>
        <v>Resursi, uključujući financije (složenost vezana uz ulazne podatke): ovaj pokazatelj pokriva složenosti vezane uz stjecanje i financiranje potrebnih proračuna (vjerojatno iz više izvora), raznolikost ili nedostatak raspoloživosti sredstava (i ljudskih i drugih), te procese i aktivnosti potrebne za upravljanje financijskim i resursnim aspektima, uključujući nabavu.</v>
      </c>
      <c r="D30" s="179"/>
      <c r="E30" s="179"/>
      <c r="F30" s="179"/>
      <c r="G30" s="179"/>
    </row>
    <row r="31" spans="2:21" ht="30" customHeight="1" x14ac:dyDescent="0.2">
      <c r="B31" s="20"/>
      <c r="C31" s="105" t="s">
        <v>195</v>
      </c>
      <c r="D31" s="102" t="s">
        <v>395</v>
      </c>
      <c r="E31" s="102" t="s">
        <v>251</v>
      </c>
      <c r="F31" s="102" t="s">
        <v>396</v>
      </c>
      <c r="G31" s="102" t="s">
        <v>253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76"/>
    </row>
    <row r="32" spans="2:21" ht="30" customHeight="1" x14ac:dyDescent="0.2">
      <c r="B32" s="20"/>
      <c r="C32" s="105" t="s">
        <v>196</v>
      </c>
      <c r="D32" s="102" t="s">
        <v>189</v>
      </c>
      <c r="E32" s="102" t="s">
        <v>190</v>
      </c>
      <c r="F32" s="102" t="s">
        <v>191</v>
      </c>
      <c r="G32" s="102" t="s">
        <v>192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76"/>
    </row>
    <row r="33" spans="2:20" ht="30" customHeight="1" x14ac:dyDescent="0.2">
      <c r="B33" s="20"/>
      <c r="C33" s="105" t="s">
        <v>197</v>
      </c>
      <c r="D33" s="102" t="s">
        <v>189</v>
      </c>
      <c r="E33" s="102" t="s">
        <v>190</v>
      </c>
      <c r="F33" s="102" t="s">
        <v>191</v>
      </c>
      <c r="G33" s="102" t="s">
        <v>192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76"/>
    </row>
    <row r="34" spans="2:20" ht="34.5" customHeight="1" x14ac:dyDescent="0.2">
      <c r="B34" s="20"/>
      <c r="C34" s="105" t="s">
        <v>198</v>
      </c>
      <c r="D34" s="26">
        <v>1</v>
      </c>
      <c r="E34" s="26" t="s">
        <v>28</v>
      </c>
      <c r="F34" s="26" t="s">
        <v>29</v>
      </c>
      <c r="G34" s="26" t="s">
        <v>16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76"/>
    </row>
    <row r="35" spans="2:20" ht="30" customHeight="1" x14ac:dyDescent="0.2">
      <c r="B35" s="20"/>
      <c r="C35" s="105" t="s">
        <v>199</v>
      </c>
      <c r="D35" s="26" t="s">
        <v>30</v>
      </c>
      <c r="E35" s="26" t="s">
        <v>31</v>
      </c>
      <c r="F35" s="26" t="s">
        <v>32</v>
      </c>
      <c r="G35" s="26" t="s">
        <v>17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76"/>
    </row>
    <row r="36" spans="2:20" ht="34.5" customHeight="1" x14ac:dyDescent="0.2">
      <c r="B36" s="20"/>
      <c r="C36" s="105" t="s">
        <v>200</v>
      </c>
      <c r="D36" s="102" t="s">
        <v>397</v>
      </c>
      <c r="E36" s="26" t="s">
        <v>18</v>
      </c>
      <c r="F36" s="26" t="s">
        <v>19</v>
      </c>
      <c r="G36" s="102" t="s">
        <v>398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76"/>
    </row>
    <row r="37" spans="2:20" ht="30" customHeight="1" x14ac:dyDescent="0.2">
      <c r="B37" s="20"/>
      <c r="C37" s="105" t="s">
        <v>399</v>
      </c>
      <c r="D37" s="107" t="s">
        <v>400</v>
      </c>
      <c r="E37" s="26" t="s">
        <v>19</v>
      </c>
      <c r="F37" s="26" t="s">
        <v>18</v>
      </c>
      <c r="G37" s="102" t="s">
        <v>207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76"/>
    </row>
    <row r="38" spans="2:20" ht="30" customHeight="1" x14ac:dyDescent="0.2">
      <c r="B38" s="20"/>
      <c r="C38" s="105" t="s">
        <v>201</v>
      </c>
      <c r="D38" s="102" t="s">
        <v>203</v>
      </c>
      <c r="E38" s="102" t="s">
        <v>204</v>
      </c>
      <c r="F38" s="102" t="s">
        <v>205</v>
      </c>
      <c r="G38" s="102" t="s">
        <v>206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76"/>
    </row>
    <row r="39" spans="2:20" ht="30" customHeight="1" x14ac:dyDescent="0.2">
      <c r="B39" s="20"/>
      <c r="C39" s="105" t="s">
        <v>202</v>
      </c>
      <c r="D39" s="107" t="s">
        <v>401</v>
      </c>
      <c r="E39" s="107" t="s">
        <v>402</v>
      </c>
      <c r="F39" s="107" t="s">
        <v>403</v>
      </c>
      <c r="G39" s="107" t="s">
        <v>316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76"/>
    </row>
    <row r="40" spans="2:20" s="14" customFormat="1" ht="24" customHeight="1" x14ac:dyDescent="0.2">
      <c r="G40" s="90" t="s">
        <v>181</v>
      </c>
      <c r="H40" s="25" t="str">
        <f>IF(SUM(H31:H39)=0,"",AVERAGE(H31:H39))</f>
        <v/>
      </c>
      <c r="I40" s="25" t="str">
        <f t="shared" ref="I40:S40" si="2">IF(SUM(I31:I39)=0,"",AVERAGE(I31:I39))</f>
        <v/>
      </c>
      <c r="J40" s="25" t="str">
        <f t="shared" si="2"/>
        <v/>
      </c>
      <c r="K40" s="25" t="str">
        <f t="shared" si="2"/>
        <v/>
      </c>
      <c r="L40" s="25" t="str">
        <f t="shared" si="2"/>
        <v/>
      </c>
      <c r="M40" s="25" t="str">
        <f t="shared" si="2"/>
        <v/>
      </c>
      <c r="N40" s="25" t="str">
        <f t="shared" si="2"/>
        <v/>
      </c>
      <c r="O40" s="25" t="str">
        <f t="shared" si="2"/>
        <v/>
      </c>
      <c r="P40" s="25" t="str">
        <f t="shared" si="2"/>
        <v/>
      </c>
      <c r="Q40" s="25" t="str">
        <f t="shared" si="2"/>
        <v/>
      </c>
      <c r="R40" s="25" t="str">
        <f t="shared" si="2"/>
        <v/>
      </c>
      <c r="S40" s="25" t="str">
        <f t="shared" si="2"/>
        <v/>
      </c>
    </row>
    <row r="41" spans="2:20" ht="24" customHeight="1" x14ac:dyDescent="0.2">
      <c r="C41" s="19"/>
      <c r="D41" s="13"/>
      <c r="E41" s="13"/>
      <c r="F41" s="13"/>
      <c r="G41" s="90" t="s">
        <v>439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</row>
    <row r="42" spans="2:20" x14ac:dyDescent="0.2">
      <c r="C42" s="9"/>
      <c r="D42" s="10"/>
      <c r="E42" s="10"/>
      <c r="F42" s="10"/>
      <c r="G42" s="10"/>
    </row>
    <row r="43" spans="2:20" ht="37.5" customHeight="1" x14ac:dyDescent="0.2">
      <c r="B43" s="23">
        <v>4</v>
      </c>
      <c r="C43" s="179" t="str">
        <f>'Ocjena kandidata'!C13</f>
        <v>Rizik i mogućnosti (složenost vezana za rizik): ovaj pokazatelj obuhvaća složenost povezanu s profilom rizika i razinama nesigurnosti projekta, programa ili portfelja i ovisnih inicijativa.</v>
      </c>
      <c r="D43" s="179"/>
      <c r="E43" s="179"/>
      <c r="F43" s="179"/>
      <c r="G43" s="179"/>
    </row>
    <row r="44" spans="2:20" ht="30" customHeight="1" x14ac:dyDescent="0.2">
      <c r="B44" s="20"/>
      <c r="C44" s="105" t="s">
        <v>208</v>
      </c>
      <c r="D44" s="26" t="s">
        <v>20</v>
      </c>
      <c r="E44" s="26" t="s">
        <v>19</v>
      </c>
      <c r="F44" s="26" t="s">
        <v>18</v>
      </c>
      <c r="G44" s="26" t="s">
        <v>21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76"/>
    </row>
    <row r="45" spans="2:20" ht="45" customHeight="1" x14ac:dyDescent="0.2">
      <c r="B45" s="20"/>
      <c r="C45" s="105" t="s">
        <v>209</v>
      </c>
      <c r="D45" s="26" t="s">
        <v>20</v>
      </c>
      <c r="E45" s="26" t="s">
        <v>19</v>
      </c>
      <c r="F45" s="26" t="s">
        <v>18</v>
      </c>
      <c r="G45" s="26" t="s">
        <v>21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76"/>
    </row>
    <row r="46" spans="2:20" ht="30" customHeight="1" x14ac:dyDescent="0.2">
      <c r="B46" s="20"/>
      <c r="C46" s="105" t="s">
        <v>210</v>
      </c>
      <c r="D46" s="26" t="s">
        <v>22</v>
      </c>
      <c r="E46" s="26" t="s">
        <v>23</v>
      </c>
      <c r="F46" s="26" t="s">
        <v>18</v>
      </c>
      <c r="G46" s="26" t="s">
        <v>24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76"/>
    </row>
    <row r="47" spans="2:20" ht="30" customHeight="1" x14ac:dyDescent="0.2">
      <c r="B47" s="20"/>
      <c r="C47" s="105" t="s">
        <v>211</v>
      </c>
      <c r="D47" s="26" t="s">
        <v>22</v>
      </c>
      <c r="E47" s="26" t="s">
        <v>23</v>
      </c>
      <c r="F47" s="26" t="s">
        <v>18</v>
      </c>
      <c r="G47" s="26" t="s">
        <v>24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76"/>
    </row>
    <row r="48" spans="2:20" ht="30" customHeight="1" x14ac:dyDescent="0.2">
      <c r="B48" s="20"/>
      <c r="C48" s="105" t="s">
        <v>212</v>
      </c>
      <c r="D48" s="26" t="s">
        <v>20</v>
      </c>
      <c r="E48" s="26" t="s">
        <v>19</v>
      </c>
      <c r="F48" s="26" t="s">
        <v>18</v>
      </c>
      <c r="G48" s="26" t="s">
        <v>21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76"/>
    </row>
    <row r="49" spans="2:20" ht="30" customHeight="1" x14ac:dyDescent="0.2">
      <c r="B49" s="20"/>
      <c r="C49" s="105" t="s">
        <v>213</v>
      </c>
      <c r="D49" s="26" t="s">
        <v>22</v>
      </c>
      <c r="E49" s="26" t="s">
        <v>23</v>
      </c>
      <c r="F49" s="26" t="s">
        <v>18</v>
      </c>
      <c r="G49" s="26" t="s">
        <v>24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76"/>
    </row>
    <row r="50" spans="2:20" ht="30" customHeight="1" x14ac:dyDescent="0.2">
      <c r="B50" s="20"/>
      <c r="C50" s="105" t="s">
        <v>214</v>
      </c>
      <c r="D50" s="26" t="s">
        <v>22</v>
      </c>
      <c r="E50" s="26" t="s">
        <v>23</v>
      </c>
      <c r="F50" s="26" t="s">
        <v>18</v>
      </c>
      <c r="G50" s="26" t="s">
        <v>24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76"/>
    </row>
    <row r="51" spans="2:20" s="14" customFormat="1" ht="24" customHeight="1" x14ac:dyDescent="0.2">
      <c r="G51" s="90" t="s">
        <v>181</v>
      </c>
      <c r="H51" s="25" t="str">
        <f>IF(SUM(H44:H50)=0,"",AVERAGE(H44:H50))</f>
        <v/>
      </c>
      <c r="I51" s="25" t="str">
        <f t="shared" ref="I51:S51" si="3">IF(SUM(I44:I50)=0,"",AVERAGE(I44:I50))</f>
        <v/>
      </c>
      <c r="J51" s="25" t="str">
        <f t="shared" si="3"/>
        <v/>
      </c>
      <c r="K51" s="25" t="str">
        <f t="shared" si="3"/>
        <v/>
      </c>
      <c r="L51" s="25" t="str">
        <f t="shared" si="3"/>
        <v/>
      </c>
      <c r="M51" s="25" t="str">
        <f t="shared" si="3"/>
        <v/>
      </c>
      <c r="N51" s="25" t="str">
        <f t="shared" si="3"/>
        <v/>
      </c>
      <c r="O51" s="25" t="str">
        <f t="shared" si="3"/>
        <v/>
      </c>
      <c r="P51" s="25" t="str">
        <f t="shared" si="3"/>
        <v/>
      </c>
      <c r="Q51" s="25" t="str">
        <f t="shared" si="3"/>
        <v/>
      </c>
      <c r="R51" s="25" t="str">
        <f t="shared" si="3"/>
        <v/>
      </c>
      <c r="S51" s="25" t="str">
        <f t="shared" si="3"/>
        <v/>
      </c>
    </row>
    <row r="52" spans="2:20" ht="24" customHeight="1" x14ac:dyDescent="0.2">
      <c r="C52" s="19"/>
      <c r="D52" s="13"/>
      <c r="E52" s="13"/>
      <c r="F52" s="13"/>
      <c r="G52" s="90" t="s">
        <v>439</v>
      </c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</row>
    <row r="53" spans="2:20" x14ac:dyDescent="0.2">
      <c r="C53" s="9"/>
      <c r="D53" s="10"/>
      <c r="E53" s="10"/>
      <c r="F53" s="10"/>
      <c r="G53" s="10"/>
    </row>
    <row r="54" spans="2:20" s="24" customFormat="1" ht="77.099999999999994" customHeight="1" x14ac:dyDescent="0.2">
      <c r="B54" s="23">
        <v>5</v>
      </c>
      <c r="C54" s="179" t="str">
        <f>'Ocjena kandidata'!C14</f>
        <v>Dionici i integracija (složenost vezana uz strategiju): ovaj indikator pokriva utjecaj formalne strategije organizacije sponzora, standarda, propisa, neformalnih strategija i politike koja može utjecati na projekt, program ili portfelj. Drugi čimbenici mogu uključivati važnost ishoda za organizaciju; mjeru sporazuma između dionika, neformalnu moć, interese i otpor koji okružuju projekt, program ili portfelj i sve zakonske ili regulatorne zahtjeve.</v>
      </c>
      <c r="D54" s="179"/>
      <c r="E54" s="179"/>
      <c r="F54" s="179"/>
      <c r="G54" s="17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2:20" ht="30" customHeight="1" x14ac:dyDescent="0.2">
      <c r="B55" s="20"/>
      <c r="C55" s="105" t="s">
        <v>215</v>
      </c>
      <c r="D55" s="26" t="s">
        <v>30</v>
      </c>
      <c r="E55" s="26" t="s">
        <v>31</v>
      </c>
      <c r="F55" s="26" t="s">
        <v>32</v>
      </c>
      <c r="G55" s="26" t="s">
        <v>17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76"/>
    </row>
    <row r="56" spans="2:20" ht="30" customHeight="1" x14ac:dyDescent="0.2">
      <c r="B56" s="20"/>
      <c r="C56" s="105" t="s">
        <v>216</v>
      </c>
      <c r="D56" s="26" t="s">
        <v>30</v>
      </c>
      <c r="E56" s="26" t="s">
        <v>31</v>
      </c>
      <c r="F56" s="26" t="s">
        <v>32</v>
      </c>
      <c r="G56" s="26" t="s">
        <v>17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76"/>
    </row>
    <row r="57" spans="2:20" ht="30" customHeight="1" x14ac:dyDescent="0.2">
      <c r="B57" s="20"/>
      <c r="C57" s="105" t="s">
        <v>217</v>
      </c>
      <c r="D57" s="102" t="s">
        <v>224</v>
      </c>
      <c r="E57" s="102" t="s">
        <v>225</v>
      </c>
      <c r="F57" s="102" t="s">
        <v>226</v>
      </c>
      <c r="G57" s="102" t="s">
        <v>227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76"/>
    </row>
    <row r="58" spans="2:20" ht="30" customHeight="1" x14ac:dyDescent="0.2">
      <c r="B58" s="20"/>
      <c r="C58" s="105" t="s">
        <v>218</v>
      </c>
      <c r="D58" s="102" t="s">
        <v>228</v>
      </c>
      <c r="E58" s="102" t="s">
        <v>229</v>
      </c>
      <c r="F58" s="102" t="s">
        <v>230</v>
      </c>
      <c r="G58" s="102" t="s">
        <v>231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76"/>
    </row>
    <row r="59" spans="2:20" ht="30" customHeight="1" x14ac:dyDescent="0.2">
      <c r="B59" s="20"/>
      <c r="C59" s="105" t="s">
        <v>219</v>
      </c>
      <c r="D59" s="102" t="s">
        <v>232</v>
      </c>
      <c r="E59" s="102" t="s">
        <v>233</v>
      </c>
      <c r="F59" s="102" t="s">
        <v>234</v>
      </c>
      <c r="G59" s="102" t="s">
        <v>408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76"/>
    </row>
    <row r="60" spans="2:20" ht="30" customHeight="1" x14ac:dyDescent="0.2">
      <c r="B60" s="20"/>
      <c r="C60" s="105" t="s">
        <v>220</v>
      </c>
      <c r="D60" s="102" t="s">
        <v>404</v>
      </c>
      <c r="E60" s="102" t="s">
        <v>405</v>
      </c>
      <c r="F60" s="102" t="s">
        <v>406</v>
      </c>
      <c r="G60" s="102" t="s">
        <v>407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76"/>
    </row>
    <row r="61" spans="2:20" ht="30" customHeight="1" x14ac:dyDescent="0.2">
      <c r="B61" s="20"/>
      <c r="C61" s="105" t="s">
        <v>221</v>
      </c>
      <c r="D61" s="102" t="s">
        <v>404</v>
      </c>
      <c r="E61" s="102" t="s">
        <v>405</v>
      </c>
      <c r="F61" s="102" t="s">
        <v>406</v>
      </c>
      <c r="G61" s="102" t="s">
        <v>407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76"/>
    </row>
    <row r="62" spans="2:20" ht="30" customHeight="1" x14ac:dyDescent="0.2">
      <c r="B62" s="20"/>
      <c r="C62" s="105" t="s">
        <v>222</v>
      </c>
      <c r="D62" s="102" t="s">
        <v>235</v>
      </c>
      <c r="E62" s="102" t="s">
        <v>236</v>
      </c>
      <c r="F62" s="102" t="s">
        <v>237</v>
      </c>
      <c r="G62" s="102" t="s">
        <v>238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76"/>
    </row>
    <row r="63" spans="2:20" ht="30" customHeight="1" x14ac:dyDescent="0.2">
      <c r="B63" s="20"/>
      <c r="C63" s="105" t="s">
        <v>223</v>
      </c>
      <c r="D63" s="102" t="s">
        <v>239</v>
      </c>
      <c r="E63" s="102" t="s">
        <v>240</v>
      </c>
      <c r="F63" s="102" t="s">
        <v>409</v>
      </c>
      <c r="G63" s="102" t="s">
        <v>410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76"/>
    </row>
    <row r="64" spans="2:20" s="14" customFormat="1" ht="24" customHeight="1" x14ac:dyDescent="0.2">
      <c r="G64" s="90" t="s">
        <v>181</v>
      </c>
      <c r="H64" s="25" t="str">
        <f>IF(SUM(H55:H63)=0,"",AVERAGE(H55:H63))</f>
        <v/>
      </c>
      <c r="I64" s="25" t="str">
        <f t="shared" ref="I64:S64" si="4">IF(SUM(I55:I63)=0,"",AVERAGE(I55:I63))</f>
        <v/>
      </c>
      <c r="J64" s="25" t="str">
        <f t="shared" si="4"/>
        <v/>
      </c>
      <c r="K64" s="25" t="str">
        <f t="shared" si="4"/>
        <v/>
      </c>
      <c r="L64" s="25" t="str">
        <f t="shared" si="4"/>
        <v/>
      </c>
      <c r="M64" s="25" t="str">
        <f t="shared" si="4"/>
        <v/>
      </c>
      <c r="N64" s="25" t="str">
        <f t="shared" si="4"/>
        <v/>
      </c>
      <c r="O64" s="25" t="str">
        <f t="shared" si="4"/>
        <v/>
      </c>
      <c r="P64" s="25" t="str">
        <f t="shared" si="4"/>
        <v/>
      </c>
      <c r="Q64" s="25" t="str">
        <f t="shared" si="4"/>
        <v/>
      </c>
      <c r="R64" s="25" t="str">
        <f t="shared" si="4"/>
        <v/>
      </c>
      <c r="S64" s="25" t="str">
        <f t="shared" si="4"/>
        <v/>
      </c>
    </row>
    <row r="65" spans="2:20" ht="24" customHeight="1" x14ac:dyDescent="0.2">
      <c r="C65" s="19"/>
      <c r="D65" s="13"/>
      <c r="E65" s="13"/>
      <c r="F65" s="13"/>
      <c r="G65" s="90" t="s">
        <v>439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</row>
    <row r="66" spans="2:20" x14ac:dyDescent="0.2">
      <c r="C66" s="9"/>
      <c r="D66" s="10"/>
      <c r="E66" s="10"/>
      <c r="F66" s="10"/>
      <c r="G66" s="10"/>
    </row>
    <row r="67" spans="2:20" ht="48.75" customHeight="1" x14ac:dyDescent="0.2">
      <c r="B67" s="23">
        <v>6</v>
      </c>
      <c r="C67" s="179" t="str">
        <f>'Ocjena kandidata'!C15</f>
        <v>Odnosi sa stalnim organizacijama (kompleksnost vezana uz organizaciju): ovaj pokazatelj pokriva iznos i međusobno povezivanje projekta, programa ili portfelja s organizacijskim sustavima, strukturama, izvješćivanjem i procesima donošenja odluka.</v>
      </c>
      <c r="D67" s="179"/>
      <c r="E67" s="179"/>
      <c r="F67" s="179"/>
      <c r="G67" s="179"/>
    </row>
    <row r="68" spans="2:20" ht="30" customHeight="1" x14ac:dyDescent="0.2">
      <c r="B68" s="20"/>
      <c r="C68" s="105" t="s">
        <v>322</v>
      </c>
      <c r="D68" s="102" t="s">
        <v>248</v>
      </c>
      <c r="E68" s="102" t="s">
        <v>247</v>
      </c>
      <c r="F68" s="102" t="s">
        <v>249</v>
      </c>
      <c r="G68" s="102" t="s">
        <v>250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76"/>
    </row>
    <row r="69" spans="2:20" ht="30" customHeight="1" x14ac:dyDescent="0.2">
      <c r="B69" s="20"/>
      <c r="C69" s="105" t="s">
        <v>323</v>
      </c>
      <c r="D69" s="102" t="s">
        <v>248</v>
      </c>
      <c r="E69" s="102" t="s">
        <v>247</v>
      </c>
      <c r="F69" s="102" t="s">
        <v>249</v>
      </c>
      <c r="G69" s="102" t="s">
        <v>250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76"/>
    </row>
    <row r="70" spans="2:20" ht="30" customHeight="1" x14ac:dyDescent="0.2">
      <c r="B70" s="20"/>
      <c r="C70" s="105" t="s">
        <v>324</v>
      </c>
      <c r="D70" s="102" t="s">
        <v>248</v>
      </c>
      <c r="E70" s="102" t="s">
        <v>247</v>
      </c>
      <c r="F70" s="102" t="s">
        <v>249</v>
      </c>
      <c r="G70" s="102" t="s">
        <v>250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76"/>
    </row>
    <row r="71" spans="2:20" ht="30" customHeight="1" x14ac:dyDescent="0.2">
      <c r="B71" s="20"/>
      <c r="C71" s="105" t="s">
        <v>325</v>
      </c>
      <c r="D71" s="102" t="s">
        <v>248</v>
      </c>
      <c r="E71" s="102" t="s">
        <v>247</v>
      </c>
      <c r="F71" s="102" t="s">
        <v>249</v>
      </c>
      <c r="G71" s="102" t="s">
        <v>250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76"/>
    </row>
    <row r="72" spans="2:20" ht="30" customHeight="1" x14ac:dyDescent="0.2">
      <c r="B72" s="20"/>
      <c r="C72" s="105" t="s">
        <v>243</v>
      </c>
      <c r="D72" s="102" t="s">
        <v>251</v>
      </c>
      <c r="E72" s="107" t="s">
        <v>411</v>
      </c>
      <c r="F72" s="102" t="s">
        <v>252</v>
      </c>
      <c r="G72" s="102" t="s">
        <v>253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76"/>
    </row>
    <row r="73" spans="2:20" ht="30" customHeight="1" x14ac:dyDescent="0.2">
      <c r="B73" s="20"/>
      <c r="C73" s="105" t="s">
        <v>244</v>
      </c>
      <c r="D73" s="102" t="s">
        <v>251</v>
      </c>
      <c r="E73" s="107" t="s">
        <v>411</v>
      </c>
      <c r="F73" s="102" t="s">
        <v>252</v>
      </c>
      <c r="G73" s="102" t="s">
        <v>253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76"/>
    </row>
    <row r="74" spans="2:20" ht="30" customHeight="1" x14ac:dyDescent="0.2">
      <c r="B74" s="20"/>
      <c r="C74" s="105" t="s">
        <v>245</v>
      </c>
      <c r="D74" s="102" t="s">
        <v>254</v>
      </c>
      <c r="E74" s="102" t="s">
        <v>255</v>
      </c>
      <c r="F74" s="102" t="s">
        <v>240</v>
      </c>
      <c r="G74" s="102" t="s">
        <v>256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76"/>
    </row>
    <row r="75" spans="2:20" ht="30" customHeight="1" x14ac:dyDescent="0.2">
      <c r="B75" s="20"/>
      <c r="C75" s="105" t="s">
        <v>246</v>
      </c>
      <c r="D75" s="102" t="s">
        <v>206</v>
      </c>
      <c r="E75" s="102" t="s">
        <v>205</v>
      </c>
      <c r="F75" s="102" t="s">
        <v>204</v>
      </c>
      <c r="G75" s="102" t="s">
        <v>203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76"/>
    </row>
    <row r="76" spans="2:20" s="14" customFormat="1" ht="24" customHeight="1" x14ac:dyDescent="0.2">
      <c r="G76" s="90" t="s">
        <v>181</v>
      </c>
      <c r="H76" s="25" t="str">
        <f>IF(SUM(H68:H75)=0,"",AVERAGE(H68:H75))</f>
        <v/>
      </c>
      <c r="I76" s="25" t="str">
        <f t="shared" ref="I76:S76" si="5">IF(SUM(I68:I75)=0,"",AVERAGE(I68:I75))</f>
        <v/>
      </c>
      <c r="J76" s="25" t="str">
        <f t="shared" si="5"/>
        <v/>
      </c>
      <c r="K76" s="25" t="str">
        <f t="shared" si="5"/>
        <v/>
      </c>
      <c r="L76" s="25" t="str">
        <f t="shared" si="5"/>
        <v/>
      </c>
      <c r="M76" s="25" t="str">
        <f t="shared" si="5"/>
        <v/>
      </c>
      <c r="N76" s="25" t="str">
        <f t="shared" si="5"/>
        <v/>
      </c>
      <c r="O76" s="25" t="str">
        <f t="shared" si="5"/>
        <v/>
      </c>
      <c r="P76" s="25" t="str">
        <f t="shared" si="5"/>
        <v/>
      </c>
      <c r="Q76" s="25" t="str">
        <f t="shared" si="5"/>
        <v/>
      </c>
      <c r="R76" s="25" t="str">
        <f t="shared" si="5"/>
        <v/>
      </c>
      <c r="S76" s="25" t="str">
        <f t="shared" si="5"/>
        <v/>
      </c>
    </row>
    <row r="77" spans="2:20" ht="24" customHeight="1" x14ac:dyDescent="0.2">
      <c r="C77" s="19"/>
      <c r="D77" s="13"/>
      <c r="E77" s="13"/>
      <c r="F77" s="13"/>
      <c r="G77" s="90" t="s">
        <v>439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</row>
    <row r="78" spans="2:20" x14ac:dyDescent="0.2">
      <c r="C78" s="9"/>
      <c r="D78" s="10"/>
      <c r="E78" s="10"/>
      <c r="F78" s="10"/>
      <c r="G78" s="10"/>
    </row>
    <row r="79" spans="2:20" ht="54" customHeight="1" x14ac:dyDescent="0.2">
      <c r="B79" s="23">
        <v>7</v>
      </c>
      <c r="C79" s="179" t="str">
        <f>'Ocjena kandidata'!C16</f>
        <v>Kulturni i socijalni kontekst (socio-kulturna kompleksnost): ovaj pokazatelj obuhvaća složenost koja proizlazi iz socio-kulturne dinamike. To može uključivati sučeljavanja sa sudionicima, interesnim stranama ili organizacijama različitog društveno-kulturnog podrijetla ili se radi s  timovima na više lokacija.</v>
      </c>
      <c r="D79" s="179"/>
      <c r="E79" s="179"/>
      <c r="F79" s="179"/>
      <c r="G79" s="179"/>
    </row>
    <row r="80" spans="2:20" ht="30" customHeight="1" x14ac:dyDescent="0.2">
      <c r="B80" s="20"/>
      <c r="C80" s="105" t="s">
        <v>257</v>
      </c>
      <c r="D80" s="26">
        <v>1</v>
      </c>
      <c r="E80" s="26">
        <v>2</v>
      </c>
      <c r="F80" s="26" t="s">
        <v>27</v>
      </c>
      <c r="G80" s="26" t="s">
        <v>16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76"/>
    </row>
    <row r="81" spans="2:20" ht="30" customHeight="1" x14ac:dyDescent="0.2">
      <c r="B81" s="20"/>
      <c r="C81" s="105" t="s">
        <v>258</v>
      </c>
      <c r="D81" s="26">
        <v>1</v>
      </c>
      <c r="E81" s="26">
        <v>2</v>
      </c>
      <c r="F81" s="26" t="s">
        <v>27</v>
      </c>
      <c r="G81" s="26" t="s">
        <v>16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76"/>
    </row>
    <row r="82" spans="2:20" ht="33" customHeight="1" x14ac:dyDescent="0.2">
      <c r="B82" s="20"/>
      <c r="C82" s="105" t="s">
        <v>412</v>
      </c>
      <c r="D82" s="26">
        <v>1</v>
      </c>
      <c r="E82" s="26">
        <v>2</v>
      </c>
      <c r="F82" s="26" t="s">
        <v>27</v>
      </c>
      <c r="G82" s="26" t="s">
        <v>16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76"/>
    </row>
    <row r="83" spans="2:20" ht="30" customHeight="1" x14ac:dyDescent="0.2">
      <c r="B83" s="20"/>
      <c r="C83" s="105" t="s">
        <v>260</v>
      </c>
      <c r="D83" s="26" t="s">
        <v>33</v>
      </c>
      <c r="E83" s="26" t="s">
        <v>34</v>
      </c>
      <c r="F83" s="26" t="s">
        <v>35</v>
      </c>
      <c r="G83" s="26" t="s">
        <v>25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76"/>
    </row>
    <row r="84" spans="2:20" ht="30" customHeight="1" x14ac:dyDescent="0.2">
      <c r="B84" s="20"/>
      <c r="C84" s="105" t="s">
        <v>261</v>
      </c>
      <c r="D84" s="26">
        <v>1</v>
      </c>
      <c r="E84" s="26">
        <v>2</v>
      </c>
      <c r="F84" s="26" t="s">
        <v>27</v>
      </c>
      <c r="G84" s="26" t="s">
        <v>16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76"/>
    </row>
    <row r="85" spans="2:20" ht="30" customHeight="1" x14ac:dyDescent="0.2">
      <c r="B85" s="20"/>
      <c r="C85" s="105" t="s">
        <v>413</v>
      </c>
      <c r="D85" s="26" t="s">
        <v>20</v>
      </c>
      <c r="E85" s="26" t="s">
        <v>19</v>
      </c>
      <c r="F85" s="26" t="s">
        <v>18</v>
      </c>
      <c r="G85" s="102" t="s">
        <v>207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76"/>
    </row>
    <row r="86" spans="2:20" ht="33.75" customHeight="1" x14ac:dyDescent="0.2">
      <c r="B86" s="20"/>
      <c r="C86" s="105" t="s">
        <v>262</v>
      </c>
      <c r="D86" s="26" t="s">
        <v>20</v>
      </c>
      <c r="E86" s="26" t="s">
        <v>19</v>
      </c>
      <c r="F86" s="26" t="s">
        <v>18</v>
      </c>
      <c r="G86" s="102" t="s">
        <v>207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76"/>
    </row>
    <row r="87" spans="2:20" ht="30" customHeight="1" x14ac:dyDescent="0.2">
      <c r="B87" s="20"/>
      <c r="C87" s="105" t="s">
        <v>263</v>
      </c>
      <c r="D87" s="26">
        <v>1</v>
      </c>
      <c r="E87" s="26">
        <v>2</v>
      </c>
      <c r="F87" s="26" t="s">
        <v>27</v>
      </c>
      <c r="G87" s="26" t="s">
        <v>16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76"/>
    </row>
    <row r="88" spans="2:20" ht="30" customHeight="1" x14ac:dyDescent="0.2">
      <c r="B88" s="20"/>
      <c r="C88" s="105" t="s">
        <v>264</v>
      </c>
      <c r="D88" s="26">
        <v>1</v>
      </c>
      <c r="E88" s="26">
        <v>2</v>
      </c>
      <c r="F88" s="26" t="s">
        <v>27</v>
      </c>
      <c r="G88" s="26" t="s">
        <v>16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76"/>
    </row>
    <row r="89" spans="2:20" s="14" customFormat="1" ht="24" customHeight="1" x14ac:dyDescent="0.2">
      <c r="G89" s="90" t="s">
        <v>181</v>
      </c>
      <c r="H89" s="25" t="str">
        <f>IF(SUM(H80:H88)=0,"",AVERAGE(H80:H88))</f>
        <v/>
      </c>
      <c r="I89" s="25" t="str">
        <f t="shared" ref="I89:S89" si="6">IF(SUM(I80:I88)=0,"",AVERAGE(I80:I88))</f>
        <v/>
      </c>
      <c r="J89" s="25" t="str">
        <f t="shared" si="6"/>
        <v/>
      </c>
      <c r="K89" s="25" t="str">
        <f t="shared" si="6"/>
        <v/>
      </c>
      <c r="L89" s="25" t="str">
        <f t="shared" si="6"/>
        <v/>
      </c>
      <c r="M89" s="25" t="str">
        <f t="shared" si="6"/>
        <v/>
      </c>
      <c r="N89" s="25" t="str">
        <f t="shared" si="6"/>
        <v/>
      </c>
      <c r="O89" s="25" t="str">
        <f t="shared" si="6"/>
        <v/>
      </c>
      <c r="P89" s="25" t="str">
        <f t="shared" si="6"/>
        <v/>
      </c>
      <c r="Q89" s="25" t="str">
        <f t="shared" si="6"/>
        <v/>
      </c>
      <c r="R89" s="25" t="str">
        <f t="shared" si="6"/>
        <v/>
      </c>
      <c r="S89" s="25" t="str">
        <f t="shared" si="6"/>
        <v/>
      </c>
    </row>
    <row r="90" spans="2:20" ht="24" customHeight="1" x14ac:dyDescent="0.2">
      <c r="C90" s="19"/>
      <c r="D90" s="13"/>
      <c r="E90" s="13"/>
      <c r="F90" s="13"/>
      <c r="G90" s="90" t="s">
        <v>439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</row>
    <row r="91" spans="2:20" x14ac:dyDescent="0.2">
      <c r="C91" s="9"/>
      <c r="D91" s="10"/>
      <c r="E91" s="10"/>
      <c r="F91" s="10"/>
      <c r="G91" s="10"/>
    </row>
    <row r="92" spans="2:20" ht="54.95" customHeight="1" x14ac:dyDescent="0.2">
      <c r="B92" s="23">
        <v>8</v>
      </c>
      <c r="C92" s="179" t="str">
        <f>'Ocjena kandidata'!C17</f>
        <v>Vodstvo, timski rad i odluke (kompleksnost vezana uz timove): ovaj pokazatelj pokriva zahtjeve za upravljanje / vodstvo unutar projekta, programa ili portfelja. Ovaj se pokazatelj usredotočuje na složenost koja proizlazi iz odnosa s timom (timovima) i njihovom zrelosti, a time i vizijom, vodstvom i upravljanjem timom koji je potreban za isporuku.</v>
      </c>
      <c r="D92" s="179"/>
      <c r="E92" s="179"/>
      <c r="F92" s="179"/>
      <c r="G92" s="179"/>
    </row>
    <row r="93" spans="2:20" ht="30" customHeight="1" x14ac:dyDescent="0.2">
      <c r="B93" s="20"/>
      <c r="C93" s="105" t="s">
        <v>265</v>
      </c>
      <c r="D93" s="26" t="s">
        <v>20</v>
      </c>
      <c r="E93" s="26" t="s">
        <v>19</v>
      </c>
      <c r="F93" s="26" t="s">
        <v>18</v>
      </c>
      <c r="G93" s="102" t="s">
        <v>332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76"/>
    </row>
    <row r="94" spans="2:20" ht="30" customHeight="1" x14ac:dyDescent="0.2">
      <c r="B94" s="20"/>
      <c r="C94" s="105" t="s">
        <v>266</v>
      </c>
      <c r="D94" s="26" t="s">
        <v>26</v>
      </c>
      <c r="E94" s="26" t="s">
        <v>36</v>
      </c>
      <c r="F94" s="26" t="s">
        <v>37</v>
      </c>
      <c r="G94" s="102" t="s">
        <v>333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76"/>
    </row>
    <row r="95" spans="2:20" ht="30" customHeight="1" x14ac:dyDescent="0.2">
      <c r="B95" s="20"/>
      <c r="C95" s="105" t="s">
        <v>267</v>
      </c>
      <c r="D95" s="102" t="s">
        <v>168</v>
      </c>
      <c r="E95" s="102" t="s">
        <v>167</v>
      </c>
      <c r="F95" s="102" t="s">
        <v>166</v>
      </c>
      <c r="G95" s="102" t="s">
        <v>165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76"/>
    </row>
    <row r="96" spans="2:20" ht="34.5" customHeight="1" x14ac:dyDescent="0.2">
      <c r="B96" s="20"/>
      <c r="C96" s="105" t="s">
        <v>268</v>
      </c>
      <c r="D96" s="102" t="s">
        <v>270</v>
      </c>
      <c r="E96" s="102" t="s">
        <v>414</v>
      </c>
      <c r="F96" s="102" t="s">
        <v>415</v>
      </c>
      <c r="G96" s="102" t="s">
        <v>416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76"/>
    </row>
    <row r="97" spans="2:20" ht="30" customHeight="1" x14ac:dyDescent="0.2">
      <c r="B97" s="20"/>
      <c r="C97" s="105" t="s">
        <v>269</v>
      </c>
      <c r="D97" s="102" t="s">
        <v>168</v>
      </c>
      <c r="E97" s="102" t="s">
        <v>167</v>
      </c>
      <c r="F97" s="102" t="s">
        <v>166</v>
      </c>
      <c r="G97" s="102" t="s">
        <v>165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76"/>
    </row>
    <row r="98" spans="2:20" s="14" customFormat="1" ht="24" customHeight="1" x14ac:dyDescent="0.2">
      <c r="G98" s="90" t="s">
        <v>181</v>
      </c>
      <c r="H98" s="25" t="str">
        <f>IF(SUM(H93:H97)=0,"",AVERAGE(H93:H97))</f>
        <v/>
      </c>
      <c r="I98" s="25" t="str">
        <f t="shared" ref="I98:S98" si="7">IF(SUM(I93:I97)=0,"",AVERAGE(I93:I97))</f>
        <v/>
      </c>
      <c r="J98" s="25" t="str">
        <f t="shared" si="7"/>
        <v/>
      </c>
      <c r="K98" s="25" t="str">
        <f t="shared" si="7"/>
        <v/>
      </c>
      <c r="L98" s="25" t="str">
        <f t="shared" si="7"/>
        <v/>
      </c>
      <c r="M98" s="25" t="str">
        <f t="shared" si="7"/>
        <v/>
      </c>
      <c r="N98" s="25" t="str">
        <f t="shared" si="7"/>
        <v/>
      </c>
      <c r="O98" s="25" t="str">
        <f t="shared" si="7"/>
        <v/>
      </c>
      <c r="P98" s="25" t="str">
        <f t="shared" si="7"/>
        <v/>
      </c>
      <c r="Q98" s="25" t="str">
        <f t="shared" si="7"/>
        <v/>
      </c>
      <c r="R98" s="25" t="str">
        <f t="shared" si="7"/>
        <v/>
      </c>
      <c r="S98" s="25" t="str">
        <f t="shared" si="7"/>
        <v/>
      </c>
    </row>
    <row r="99" spans="2:20" ht="24" customHeight="1" x14ac:dyDescent="0.2">
      <c r="C99" s="19"/>
      <c r="D99" s="13"/>
      <c r="E99" s="13"/>
      <c r="F99" s="13"/>
      <c r="G99" s="90" t="s">
        <v>439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</row>
    <row r="100" spans="2:20" x14ac:dyDescent="0.2">
      <c r="C100" s="9"/>
      <c r="D100" s="10"/>
      <c r="E100" s="10"/>
      <c r="F100" s="10"/>
      <c r="G100" s="10"/>
    </row>
    <row r="101" spans="2:20" ht="51.95" customHeight="1" x14ac:dyDescent="0.2">
      <c r="B101" s="23">
        <v>9</v>
      </c>
      <c r="C101" s="179" t="str">
        <f>'Ocjena kandidata'!C18</f>
        <v>Stupanj inovacija i opći uvjeti (kompleksnost vezana uz inovacije): ovaj pokazatelj pokriva složenost koja proizlazi iz stupnja tehničke inovacije projekta, programa ili portfelja. Ovaj pokazatelj može se usredotočiti na učenje i povezanu snalažljivost potrebnu za inovaciju i / ili rad s nepoznatim ishodima, pristupima, procesima, alatima i / ili metodama.</v>
      </c>
      <c r="D101" s="179"/>
      <c r="E101" s="179"/>
      <c r="F101" s="179"/>
      <c r="G101" s="179"/>
    </row>
    <row r="102" spans="2:20" ht="34.5" customHeight="1" x14ac:dyDescent="0.2">
      <c r="B102" s="20"/>
      <c r="C102" s="105" t="s">
        <v>274</v>
      </c>
      <c r="D102" s="102" t="s">
        <v>278</v>
      </c>
      <c r="E102" s="102" t="s">
        <v>277</v>
      </c>
      <c r="F102" s="102" t="s">
        <v>279</v>
      </c>
      <c r="G102" s="102" t="s">
        <v>280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76"/>
    </row>
    <row r="103" spans="2:20" ht="35.25" customHeight="1" x14ac:dyDescent="0.2">
      <c r="B103" s="20"/>
      <c r="C103" s="105" t="s">
        <v>275</v>
      </c>
      <c r="D103" s="102" t="s">
        <v>417</v>
      </c>
      <c r="E103" s="102" t="s">
        <v>418</v>
      </c>
      <c r="F103" s="102" t="s">
        <v>419</v>
      </c>
      <c r="G103" s="102" t="s">
        <v>420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76"/>
    </row>
    <row r="104" spans="2:20" ht="39.75" customHeight="1" x14ac:dyDescent="0.2">
      <c r="B104" s="20"/>
      <c r="C104" s="105" t="s">
        <v>276</v>
      </c>
      <c r="D104" s="102" t="s">
        <v>278</v>
      </c>
      <c r="E104" s="102" t="s">
        <v>277</v>
      </c>
      <c r="F104" s="102" t="s">
        <v>279</v>
      </c>
      <c r="G104" s="102" t="s">
        <v>280</v>
      </c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76"/>
    </row>
    <row r="105" spans="2:20" ht="30" customHeight="1" x14ac:dyDescent="0.2">
      <c r="B105" s="20"/>
      <c r="C105" s="108" t="s">
        <v>285</v>
      </c>
      <c r="D105" s="102" t="s">
        <v>281</v>
      </c>
      <c r="E105" s="102" t="s">
        <v>282</v>
      </c>
      <c r="F105" s="102" t="s">
        <v>283</v>
      </c>
      <c r="G105" s="102" t="s">
        <v>284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76"/>
    </row>
    <row r="106" spans="2:20" s="14" customFormat="1" ht="24" customHeight="1" x14ac:dyDescent="0.2">
      <c r="G106" s="90" t="s">
        <v>181</v>
      </c>
      <c r="H106" s="25" t="str">
        <f>IF(SUM(H102:H105)=0,"",AVERAGE(H102:H105))</f>
        <v/>
      </c>
      <c r="I106" s="25" t="str">
        <f t="shared" ref="I106:S106" si="8">IF(SUM(I102:I105)=0,"",AVERAGE(I102:I105))</f>
        <v/>
      </c>
      <c r="J106" s="25" t="str">
        <f t="shared" si="8"/>
        <v/>
      </c>
      <c r="K106" s="25" t="str">
        <f t="shared" si="8"/>
        <v/>
      </c>
      <c r="L106" s="25" t="str">
        <f t="shared" si="8"/>
        <v/>
      </c>
      <c r="M106" s="25" t="str">
        <f t="shared" si="8"/>
        <v/>
      </c>
      <c r="N106" s="25" t="str">
        <f t="shared" si="8"/>
        <v/>
      </c>
      <c r="O106" s="25" t="str">
        <f t="shared" si="8"/>
        <v/>
      </c>
      <c r="P106" s="25" t="str">
        <f t="shared" si="8"/>
        <v/>
      </c>
      <c r="Q106" s="25" t="str">
        <f t="shared" si="8"/>
        <v/>
      </c>
      <c r="R106" s="25" t="str">
        <f t="shared" si="8"/>
        <v/>
      </c>
      <c r="S106" s="25" t="str">
        <f t="shared" si="8"/>
        <v/>
      </c>
    </row>
    <row r="107" spans="2:20" ht="24" customHeight="1" x14ac:dyDescent="0.2">
      <c r="C107" s="19"/>
      <c r="D107" s="13"/>
      <c r="E107" s="13"/>
      <c r="F107" s="13"/>
      <c r="G107" s="90" t="s">
        <v>439</v>
      </c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</row>
    <row r="108" spans="2:20" x14ac:dyDescent="0.2">
      <c r="C108" s="9"/>
      <c r="D108" s="10"/>
      <c r="E108" s="10"/>
      <c r="F108" s="10"/>
      <c r="G108" s="10"/>
    </row>
    <row r="109" spans="2:20" ht="57" customHeight="1" x14ac:dyDescent="0.2">
      <c r="B109" s="23">
        <v>10</v>
      </c>
      <c r="C109" s="179" t="str">
        <f>'Ocjena kandidata'!C19</f>
        <v>Potražnja za koordinacijom (kompleksnost s obzirom na autonomiju): ovaj pokazatelj pokriva količinu autonomije i odgovornosti koju je dobio ili preuzeo/pokazao voditelj projekta, programa ili portfelja. Ovaj se pokazatelj usredotočuje na koordinaciju, komunikaciju, promicanje i obranu interesa projekta, programa ili portfelja s drugima.</v>
      </c>
      <c r="D109" s="179"/>
      <c r="E109" s="179"/>
      <c r="F109" s="179"/>
      <c r="G109" s="179"/>
    </row>
    <row r="110" spans="2:20" ht="30" customHeight="1" x14ac:dyDescent="0.2">
      <c r="B110" s="20"/>
      <c r="C110" s="105" t="s">
        <v>286</v>
      </c>
      <c r="D110" s="102" t="s">
        <v>168</v>
      </c>
      <c r="E110" s="102" t="s">
        <v>167</v>
      </c>
      <c r="F110" s="102" t="s">
        <v>166</v>
      </c>
      <c r="G110" s="102" t="s">
        <v>165</v>
      </c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6"/>
    </row>
    <row r="111" spans="2:20" ht="30" customHeight="1" x14ac:dyDescent="0.2">
      <c r="B111" s="20"/>
      <c r="C111" s="105" t="s">
        <v>287</v>
      </c>
      <c r="D111" s="102" t="s">
        <v>168</v>
      </c>
      <c r="E111" s="102" t="s">
        <v>167</v>
      </c>
      <c r="F111" s="102" t="s">
        <v>166</v>
      </c>
      <c r="G111" s="102" t="s">
        <v>165</v>
      </c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6"/>
    </row>
    <row r="112" spans="2:20" ht="30" customHeight="1" x14ac:dyDescent="0.2">
      <c r="B112" s="20"/>
      <c r="C112" s="105" t="s">
        <v>288</v>
      </c>
      <c r="D112" s="102" t="s">
        <v>168</v>
      </c>
      <c r="E112" s="102" t="s">
        <v>167</v>
      </c>
      <c r="F112" s="102" t="s">
        <v>166</v>
      </c>
      <c r="G112" s="102" t="s">
        <v>165</v>
      </c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6"/>
    </row>
    <row r="113" spans="3:19" s="14" customFormat="1" ht="24" customHeight="1" x14ac:dyDescent="0.2">
      <c r="G113" s="90" t="s">
        <v>181</v>
      </c>
      <c r="H113" s="25" t="str">
        <f>IF(SUM(H110:H112)=0,"",AVERAGE(H110:H112))</f>
        <v/>
      </c>
      <c r="I113" s="25" t="str">
        <f t="shared" ref="I113:S113" si="9">IF(SUM(I110:I112)=0,"",AVERAGE(I110:I112))</f>
        <v/>
      </c>
      <c r="J113" s="25" t="str">
        <f t="shared" si="9"/>
        <v/>
      </c>
      <c r="K113" s="25" t="str">
        <f t="shared" si="9"/>
        <v/>
      </c>
      <c r="L113" s="25" t="str">
        <f t="shared" ref="L113" si="10">IF(SUM(L110:L112)=0,"",AVERAGE(L110:L112))</f>
        <v/>
      </c>
      <c r="M113" s="25" t="str">
        <f t="shared" ref="M113" si="11">IF(SUM(M110:M112)=0,"",AVERAGE(M110:M112))</f>
        <v/>
      </c>
      <c r="N113" s="25" t="str">
        <f t="shared" ref="N113" si="12">IF(SUM(N110:N112)=0,"",AVERAGE(N110:N112))</f>
        <v/>
      </c>
      <c r="O113" s="25" t="str">
        <f t="shared" si="9"/>
        <v/>
      </c>
      <c r="P113" s="25" t="str">
        <f t="shared" si="9"/>
        <v/>
      </c>
      <c r="Q113" s="25" t="str">
        <f t="shared" si="9"/>
        <v/>
      </c>
      <c r="R113" s="25" t="str">
        <f t="shared" si="9"/>
        <v/>
      </c>
      <c r="S113" s="25" t="str">
        <f t="shared" si="9"/>
        <v/>
      </c>
    </row>
    <row r="114" spans="3:19" ht="24" customHeight="1" x14ac:dyDescent="0.2">
      <c r="C114" s="19"/>
      <c r="D114" s="13"/>
      <c r="E114" s="13"/>
      <c r="F114" s="13"/>
      <c r="G114" s="90" t="s">
        <v>439</v>
      </c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</row>
    <row r="115" spans="3:19" ht="17.100000000000001" customHeight="1" x14ac:dyDescent="0.2"/>
    <row r="116" spans="3:19" ht="17.100000000000001" customHeight="1" x14ac:dyDescent="0.2">
      <c r="E116" s="103" t="s">
        <v>193</v>
      </c>
    </row>
    <row r="117" spans="3:19" ht="17.100000000000001" customHeight="1" x14ac:dyDescent="0.2">
      <c r="F117" s="91" t="s">
        <v>194</v>
      </c>
      <c r="G117" s="8">
        <v>1</v>
      </c>
      <c r="H117" s="30" t="str">
        <f>IF(H21="",H20,H21)</f>
        <v/>
      </c>
      <c r="I117" s="30" t="str">
        <f t="shared" ref="I117:S117" si="13">IF(I21="",I20,I21)</f>
        <v/>
      </c>
      <c r="J117" s="30" t="str">
        <f t="shared" si="13"/>
        <v/>
      </c>
      <c r="K117" s="30" t="str">
        <f t="shared" si="13"/>
        <v/>
      </c>
      <c r="L117" s="30" t="str">
        <f t="shared" si="13"/>
        <v/>
      </c>
      <c r="M117" s="30" t="str">
        <f t="shared" si="13"/>
        <v/>
      </c>
      <c r="N117" s="30" t="str">
        <f t="shared" si="13"/>
        <v/>
      </c>
      <c r="O117" s="30" t="str">
        <f t="shared" si="13"/>
        <v/>
      </c>
      <c r="P117" s="30" t="str">
        <f t="shared" si="13"/>
        <v/>
      </c>
      <c r="Q117" s="30" t="str">
        <f t="shared" si="13"/>
        <v/>
      </c>
      <c r="R117" s="30" t="str">
        <f t="shared" si="13"/>
        <v/>
      </c>
      <c r="S117" s="30" t="str">
        <f t="shared" si="13"/>
        <v/>
      </c>
    </row>
    <row r="118" spans="3:19" ht="17.100000000000001" customHeight="1" x14ac:dyDescent="0.2">
      <c r="F118" s="91" t="s">
        <v>194</v>
      </c>
      <c r="G118" s="8">
        <f>1+G117</f>
        <v>2</v>
      </c>
      <c r="H118" s="30" t="str">
        <f>IF(H28="",H27,H28)</f>
        <v/>
      </c>
      <c r="I118" s="30" t="str">
        <f t="shared" ref="I118:S118" si="14">IF(I28="",I27,I28)</f>
        <v/>
      </c>
      <c r="J118" s="30" t="str">
        <f t="shared" si="14"/>
        <v/>
      </c>
      <c r="K118" s="30" t="str">
        <f t="shared" si="14"/>
        <v/>
      </c>
      <c r="L118" s="30" t="str">
        <f t="shared" si="14"/>
        <v/>
      </c>
      <c r="M118" s="30" t="str">
        <f t="shared" si="14"/>
        <v/>
      </c>
      <c r="N118" s="30" t="str">
        <f t="shared" si="14"/>
        <v/>
      </c>
      <c r="O118" s="30" t="str">
        <f t="shared" si="14"/>
        <v/>
      </c>
      <c r="P118" s="30" t="str">
        <f t="shared" si="14"/>
        <v/>
      </c>
      <c r="Q118" s="30" t="str">
        <f t="shared" si="14"/>
        <v/>
      </c>
      <c r="R118" s="30" t="str">
        <f t="shared" si="14"/>
        <v/>
      </c>
      <c r="S118" s="30" t="str">
        <f t="shared" si="14"/>
        <v/>
      </c>
    </row>
    <row r="119" spans="3:19" ht="17.100000000000001" customHeight="1" x14ac:dyDescent="0.2">
      <c r="F119" s="91" t="s">
        <v>194</v>
      </c>
      <c r="G119" s="8">
        <f t="shared" ref="G119:G126" si="15">1+G118</f>
        <v>3</v>
      </c>
      <c r="H119" s="30" t="str">
        <f>IF(H41="",H40,H41)</f>
        <v/>
      </c>
      <c r="I119" s="30" t="str">
        <f t="shared" ref="I119:S119" si="16">IF(I41="",I40,I41)</f>
        <v/>
      </c>
      <c r="J119" s="30" t="str">
        <f t="shared" si="16"/>
        <v/>
      </c>
      <c r="K119" s="30" t="str">
        <f t="shared" si="16"/>
        <v/>
      </c>
      <c r="L119" s="30" t="str">
        <f t="shared" si="16"/>
        <v/>
      </c>
      <c r="M119" s="30" t="str">
        <f t="shared" si="16"/>
        <v/>
      </c>
      <c r="N119" s="30" t="str">
        <f t="shared" si="16"/>
        <v/>
      </c>
      <c r="O119" s="30" t="str">
        <f t="shared" si="16"/>
        <v/>
      </c>
      <c r="P119" s="30" t="str">
        <f t="shared" si="16"/>
        <v/>
      </c>
      <c r="Q119" s="30" t="str">
        <f t="shared" si="16"/>
        <v/>
      </c>
      <c r="R119" s="30" t="str">
        <f t="shared" si="16"/>
        <v/>
      </c>
      <c r="S119" s="30" t="str">
        <f t="shared" si="16"/>
        <v/>
      </c>
    </row>
    <row r="120" spans="3:19" ht="17.100000000000001" customHeight="1" x14ac:dyDescent="0.2">
      <c r="F120" s="91" t="s">
        <v>194</v>
      </c>
      <c r="G120" s="8">
        <f t="shared" si="15"/>
        <v>4</v>
      </c>
      <c r="H120" s="30" t="str">
        <f>IF(H52="",H51,H52)</f>
        <v/>
      </c>
      <c r="I120" s="30" t="str">
        <f t="shared" ref="I120:S120" si="17">IF(I52="",I51,I52)</f>
        <v/>
      </c>
      <c r="J120" s="30" t="str">
        <f t="shared" si="17"/>
        <v/>
      </c>
      <c r="K120" s="30" t="str">
        <f t="shared" si="17"/>
        <v/>
      </c>
      <c r="L120" s="30" t="str">
        <f t="shared" si="17"/>
        <v/>
      </c>
      <c r="M120" s="30" t="str">
        <f t="shared" si="17"/>
        <v/>
      </c>
      <c r="N120" s="30" t="str">
        <f t="shared" si="17"/>
        <v/>
      </c>
      <c r="O120" s="30" t="str">
        <f t="shared" si="17"/>
        <v/>
      </c>
      <c r="P120" s="30" t="str">
        <f t="shared" si="17"/>
        <v/>
      </c>
      <c r="Q120" s="30" t="str">
        <f t="shared" si="17"/>
        <v/>
      </c>
      <c r="R120" s="30" t="str">
        <f t="shared" si="17"/>
        <v/>
      </c>
      <c r="S120" s="30" t="str">
        <f t="shared" si="17"/>
        <v/>
      </c>
    </row>
    <row r="121" spans="3:19" ht="17.100000000000001" customHeight="1" x14ac:dyDescent="0.2">
      <c r="F121" s="91" t="s">
        <v>194</v>
      </c>
      <c r="G121" s="8">
        <f t="shared" si="15"/>
        <v>5</v>
      </c>
      <c r="H121" s="30" t="str">
        <f>IF(H65="",H64,H65)</f>
        <v/>
      </c>
      <c r="I121" s="30" t="str">
        <f t="shared" ref="I121:S121" si="18">IF(I65="",I64,I65)</f>
        <v/>
      </c>
      <c r="J121" s="30" t="str">
        <f t="shared" si="18"/>
        <v/>
      </c>
      <c r="K121" s="30" t="str">
        <f t="shared" si="18"/>
        <v/>
      </c>
      <c r="L121" s="30" t="str">
        <f t="shared" si="18"/>
        <v/>
      </c>
      <c r="M121" s="30" t="str">
        <f t="shared" si="18"/>
        <v/>
      </c>
      <c r="N121" s="30" t="str">
        <f t="shared" si="18"/>
        <v/>
      </c>
      <c r="O121" s="30" t="str">
        <f t="shared" si="18"/>
        <v/>
      </c>
      <c r="P121" s="30" t="str">
        <f t="shared" si="18"/>
        <v/>
      </c>
      <c r="Q121" s="30" t="str">
        <f t="shared" si="18"/>
        <v/>
      </c>
      <c r="R121" s="30" t="str">
        <f t="shared" si="18"/>
        <v/>
      </c>
      <c r="S121" s="30" t="str">
        <f t="shared" si="18"/>
        <v/>
      </c>
    </row>
    <row r="122" spans="3:19" ht="17.100000000000001" customHeight="1" x14ac:dyDescent="0.2">
      <c r="F122" s="91" t="s">
        <v>194</v>
      </c>
      <c r="G122" s="8">
        <f t="shared" si="15"/>
        <v>6</v>
      </c>
      <c r="H122" s="30" t="str">
        <f>IF(H77="",H76,H77)</f>
        <v/>
      </c>
      <c r="I122" s="30" t="str">
        <f t="shared" ref="I122:S122" si="19">IF(I77="",I76,I77)</f>
        <v/>
      </c>
      <c r="J122" s="30" t="str">
        <f t="shared" si="19"/>
        <v/>
      </c>
      <c r="K122" s="30" t="str">
        <f t="shared" si="19"/>
        <v/>
      </c>
      <c r="L122" s="30" t="str">
        <f t="shared" si="19"/>
        <v/>
      </c>
      <c r="M122" s="30" t="str">
        <f t="shared" si="19"/>
        <v/>
      </c>
      <c r="N122" s="30" t="str">
        <f t="shared" si="19"/>
        <v/>
      </c>
      <c r="O122" s="30" t="str">
        <f t="shared" si="19"/>
        <v/>
      </c>
      <c r="P122" s="30" t="str">
        <f t="shared" si="19"/>
        <v/>
      </c>
      <c r="Q122" s="30" t="str">
        <f t="shared" si="19"/>
        <v/>
      </c>
      <c r="R122" s="30" t="str">
        <f t="shared" si="19"/>
        <v/>
      </c>
      <c r="S122" s="30" t="str">
        <f t="shared" si="19"/>
        <v/>
      </c>
    </row>
    <row r="123" spans="3:19" ht="17.100000000000001" customHeight="1" x14ac:dyDescent="0.2">
      <c r="F123" s="91" t="s">
        <v>194</v>
      </c>
      <c r="G123" s="8">
        <f t="shared" si="15"/>
        <v>7</v>
      </c>
      <c r="H123" s="30" t="str">
        <f>IF(H90="",H89,H90)</f>
        <v/>
      </c>
      <c r="I123" s="30" t="str">
        <f t="shared" ref="I123:S123" si="20">IF(I90="",I89,I90)</f>
        <v/>
      </c>
      <c r="J123" s="30" t="str">
        <f t="shared" si="20"/>
        <v/>
      </c>
      <c r="K123" s="30" t="str">
        <f t="shared" si="20"/>
        <v/>
      </c>
      <c r="L123" s="30" t="str">
        <f t="shared" si="20"/>
        <v/>
      </c>
      <c r="M123" s="30" t="str">
        <f t="shared" si="20"/>
        <v/>
      </c>
      <c r="N123" s="30" t="str">
        <f t="shared" si="20"/>
        <v/>
      </c>
      <c r="O123" s="30" t="str">
        <f t="shared" si="20"/>
        <v/>
      </c>
      <c r="P123" s="30" t="str">
        <f t="shared" si="20"/>
        <v/>
      </c>
      <c r="Q123" s="30" t="str">
        <f t="shared" si="20"/>
        <v/>
      </c>
      <c r="R123" s="30" t="str">
        <f t="shared" si="20"/>
        <v/>
      </c>
      <c r="S123" s="30" t="str">
        <f t="shared" si="20"/>
        <v/>
      </c>
    </row>
    <row r="124" spans="3:19" ht="17.100000000000001" customHeight="1" x14ac:dyDescent="0.2">
      <c r="F124" s="91" t="s">
        <v>194</v>
      </c>
      <c r="G124" s="8">
        <f t="shared" si="15"/>
        <v>8</v>
      </c>
      <c r="H124" s="30" t="str">
        <f>IF(H99="",H98,H99)</f>
        <v/>
      </c>
      <c r="I124" s="30" t="str">
        <f t="shared" ref="I124:S124" si="21">IF(I99="",I98,I99)</f>
        <v/>
      </c>
      <c r="J124" s="30" t="str">
        <f t="shared" si="21"/>
        <v/>
      </c>
      <c r="K124" s="30" t="str">
        <f t="shared" si="21"/>
        <v/>
      </c>
      <c r="L124" s="30" t="str">
        <f t="shared" si="21"/>
        <v/>
      </c>
      <c r="M124" s="30" t="str">
        <f t="shared" si="21"/>
        <v/>
      </c>
      <c r="N124" s="30" t="str">
        <f t="shared" si="21"/>
        <v/>
      </c>
      <c r="O124" s="30" t="str">
        <f t="shared" si="21"/>
        <v/>
      </c>
      <c r="P124" s="30" t="str">
        <f t="shared" si="21"/>
        <v/>
      </c>
      <c r="Q124" s="30" t="str">
        <f t="shared" si="21"/>
        <v/>
      </c>
      <c r="R124" s="30" t="str">
        <f t="shared" si="21"/>
        <v/>
      </c>
      <c r="S124" s="30" t="str">
        <f t="shared" si="21"/>
        <v/>
      </c>
    </row>
    <row r="125" spans="3:19" ht="17.100000000000001" customHeight="1" x14ac:dyDescent="0.2">
      <c r="F125" s="91" t="s">
        <v>194</v>
      </c>
      <c r="G125" s="8">
        <f t="shared" si="15"/>
        <v>9</v>
      </c>
      <c r="H125" s="30" t="str">
        <f>IF(H107="",H106,H107)</f>
        <v/>
      </c>
      <c r="I125" s="30" t="str">
        <f t="shared" ref="I125:S125" si="22">IF(I107="",I106,I107)</f>
        <v/>
      </c>
      <c r="J125" s="30" t="str">
        <f t="shared" si="22"/>
        <v/>
      </c>
      <c r="K125" s="30" t="str">
        <f t="shared" si="22"/>
        <v/>
      </c>
      <c r="L125" s="30" t="str">
        <f t="shared" si="22"/>
        <v/>
      </c>
      <c r="M125" s="30" t="str">
        <f t="shared" si="22"/>
        <v/>
      </c>
      <c r="N125" s="30" t="str">
        <f t="shared" si="22"/>
        <v/>
      </c>
      <c r="O125" s="30" t="str">
        <f t="shared" si="22"/>
        <v/>
      </c>
      <c r="P125" s="30" t="str">
        <f t="shared" si="22"/>
        <v/>
      </c>
      <c r="Q125" s="30" t="str">
        <f t="shared" si="22"/>
        <v/>
      </c>
      <c r="R125" s="30" t="str">
        <f t="shared" si="22"/>
        <v/>
      </c>
      <c r="S125" s="30" t="str">
        <f t="shared" si="22"/>
        <v/>
      </c>
    </row>
    <row r="126" spans="3:19" ht="17.100000000000001" customHeight="1" x14ac:dyDescent="0.2">
      <c r="F126" s="91" t="s">
        <v>194</v>
      </c>
      <c r="G126" s="8">
        <f t="shared" si="15"/>
        <v>10</v>
      </c>
      <c r="H126" s="30" t="str">
        <f>IF(H114="",H113,H114)</f>
        <v/>
      </c>
      <c r="I126" s="30" t="str">
        <f t="shared" ref="I126:S126" si="23">IF(I114="",I113,I114)</f>
        <v/>
      </c>
      <c r="J126" s="30" t="str">
        <f t="shared" si="23"/>
        <v/>
      </c>
      <c r="K126" s="30" t="str">
        <f t="shared" si="23"/>
        <v/>
      </c>
      <c r="L126" s="30" t="str">
        <f t="shared" si="23"/>
        <v/>
      </c>
      <c r="M126" s="30" t="str">
        <f t="shared" si="23"/>
        <v/>
      </c>
      <c r="N126" s="30" t="str">
        <f t="shared" si="23"/>
        <v/>
      </c>
      <c r="O126" s="30" t="str">
        <f t="shared" si="23"/>
        <v/>
      </c>
      <c r="P126" s="30" t="str">
        <f t="shared" si="23"/>
        <v/>
      </c>
      <c r="Q126" s="30" t="str">
        <f t="shared" si="23"/>
        <v/>
      </c>
      <c r="R126" s="30" t="str">
        <f t="shared" si="23"/>
        <v/>
      </c>
      <c r="S126" s="30" t="str">
        <f t="shared" si="23"/>
        <v/>
      </c>
    </row>
    <row r="127" spans="3:19" ht="17.100000000000001" customHeight="1" x14ac:dyDescent="0.2">
      <c r="C127" s="29" t="str">
        <f>'Ocjena kandidata'!C24</f>
        <v>Ukupan prosjek potreban za prihvaćanje:</v>
      </c>
      <c r="D127" s="8" t="str">
        <f>IF($F$4="A",3.2,IF($F$4="B",2.5,IF($F$4="C",1.6,"")))</f>
        <v/>
      </c>
      <c r="H127" s="34">
        <f>SUM(H117:H126)/10</f>
        <v>0</v>
      </c>
      <c r="I127" s="34">
        <f t="shared" ref="I127:S127" si="24">SUM(I117:I126)/10</f>
        <v>0</v>
      </c>
      <c r="J127" s="34">
        <f t="shared" si="24"/>
        <v>0</v>
      </c>
      <c r="K127" s="34">
        <f t="shared" si="24"/>
        <v>0</v>
      </c>
      <c r="L127" s="34">
        <f t="shared" si="24"/>
        <v>0</v>
      </c>
      <c r="M127" s="34">
        <f t="shared" ref="M127" si="25">SUM(M117:M126)/10</f>
        <v>0</v>
      </c>
      <c r="N127" s="34">
        <f t="shared" ref="N127" si="26">SUM(N117:N126)/10</f>
        <v>0</v>
      </c>
      <c r="O127" s="34">
        <f t="shared" si="24"/>
        <v>0</v>
      </c>
      <c r="P127" s="34">
        <f t="shared" si="24"/>
        <v>0</v>
      </c>
      <c r="Q127" s="34">
        <f t="shared" si="24"/>
        <v>0</v>
      </c>
      <c r="R127" s="34">
        <f t="shared" si="24"/>
        <v>0</v>
      </c>
      <c r="S127" s="34">
        <f t="shared" si="24"/>
        <v>0</v>
      </c>
    </row>
    <row r="128" spans="3:19" ht="17.100000000000001" customHeight="1" x14ac:dyDescent="0.2">
      <c r="H128" s="34" t="str">
        <f t="shared" ref="H128:S128" si="27">IF(H127&gt;$D$127,"OK","")</f>
        <v/>
      </c>
      <c r="I128" s="34" t="str">
        <f t="shared" si="27"/>
        <v/>
      </c>
      <c r="J128" s="34" t="str">
        <f t="shared" si="27"/>
        <v/>
      </c>
      <c r="K128" s="34" t="str">
        <f t="shared" si="27"/>
        <v/>
      </c>
      <c r="L128" s="34" t="str">
        <f t="shared" si="27"/>
        <v/>
      </c>
      <c r="M128" s="34" t="str">
        <f t="shared" si="27"/>
        <v/>
      </c>
      <c r="N128" s="34" t="str">
        <f t="shared" si="27"/>
        <v/>
      </c>
      <c r="O128" s="34" t="str">
        <f t="shared" si="27"/>
        <v/>
      </c>
      <c r="P128" s="34" t="str">
        <f t="shared" si="27"/>
        <v/>
      </c>
      <c r="Q128" s="34" t="str">
        <f t="shared" si="27"/>
        <v/>
      </c>
      <c r="R128" s="34" t="str">
        <f t="shared" si="27"/>
        <v/>
      </c>
      <c r="S128" s="34" t="str">
        <f t="shared" si="27"/>
        <v/>
      </c>
    </row>
    <row r="129" spans="3:3" ht="17.100000000000001" customHeight="1" x14ac:dyDescent="0.2"/>
    <row r="130" spans="3:3" ht="17.100000000000001" customHeight="1" x14ac:dyDescent="0.2">
      <c r="C130" s="31">
        <f>Upute!B31</f>
        <v>0</v>
      </c>
    </row>
    <row r="131" spans="3:3" ht="17.100000000000001" customHeight="1" x14ac:dyDescent="0.2"/>
    <row r="132" spans="3:3" ht="17.100000000000001" customHeight="1" x14ac:dyDescent="0.2"/>
    <row r="133" spans="3:3" ht="17.100000000000001" customHeight="1" x14ac:dyDescent="0.2"/>
    <row r="134" spans="3:3" ht="17.100000000000001" customHeight="1" x14ac:dyDescent="0.2"/>
    <row r="135" spans="3:3" ht="17.100000000000001" customHeight="1" x14ac:dyDescent="0.2"/>
    <row r="136" spans="3:3" ht="17.100000000000001" customHeight="1" x14ac:dyDescent="0.2"/>
    <row r="137" spans="3:3" ht="17.100000000000001" customHeight="1" x14ac:dyDescent="0.2"/>
    <row r="138" spans="3:3" ht="17.100000000000001" customHeight="1" x14ac:dyDescent="0.2"/>
    <row r="139" spans="3:3" ht="17.100000000000001" customHeight="1" x14ac:dyDescent="0.2"/>
    <row r="140" spans="3:3" ht="17.100000000000001" customHeight="1" x14ac:dyDescent="0.2"/>
    <row r="141" spans="3:3" ht="17.100000000000001" customHeight="1" x14ac:dyDescent="0.2"/>
    <row r="142" spans="3:3" ht="17.100000000000001" customHeight="1" x14ac:dyDescent="0.2"/>
    <row r="143" spans="3:3" ht="17.100000000000001" customHeight="1" x14ac:dyDescent="0.2"/>
    <row r="144" spans="3:3" ht="17.100000000000001" customHeight="1" x14ac:dyDescent="0.2"/>
    <row r="145" ht="17.100000000000001" customHeight="1" x14ac:dyDescent="0.2"/>
    <row r="146" ht="17.100000000000001" customHeight="1" x14ac:dyDescent="0.2"/>
    <row r="147" ht="17.100000000000001" customHeight="1" x14ac:dyDescent="0.2"/>
    <row r="148" ht="17.100000000000001" customHeight="1" x14ac:dyDescent="0.2"/>
    <row r="149" ht="17.100000000000001" customHeight="1" x14ac:dyDescent="0.2"/>
    <row r="150" ht="17.100000000000001" customHeight="1" x14ac:dyDescent="0.2"/>
    <row r="151" ht="17.100000000000001" customHeight="1" x14ac:dyDescent="0.2"/>
    <row r="152" ht="17.100000000000001" customHeight="1" x14ac:dyDescent="0.2"/>
    <row r="153" ht="17.100000000000001" customHeight="1" x14ac:dyDescent="0.2"/>
    <row r="154" ht="17.100000000000001" customHeight="1" x14ac:dyDescent="0.2"/>
    <row r="155" ht="17.100000000000001" customHeight="1" x14ac:dyDescent="0.2"/>
    <row r="156" ht="17.100000000000001" customHeight="1" x14ac:dyDescent="0.2"/>
    <row r="157" ht="17.100000000000001" customHeight="1" x14ac:dyDescent="0.2"/>
    <row r="158" ht="17.100000000000001" customHeight="1" x14ac:dyDescent="0.2"/>
    <row r="159" ht="17.100000000000001" customHeight="1" x14ac:dyDescent="0.2"/>
    <row r="160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</sheetData>
  <sheetProtection selectLockedCells="1"/>
  <customSheetViews>
    <customSheetView guid="{740DCA0A-182B-E649-BC90-296BE2BDEAB7}" scale="125" showGridLines="0" zeroValues="0">
      <pane xSplit="7" ySplit="7.0263157894736841" topLeftCell="H75" activePane="bottomRight" state="frozenSplit"/>
      <selection pane="bottomRight" activeCell="C130" sqref="C130"/>
      <pageMargins left="0.7" right="0.7" top="0.75" bottom="0.75" header="0.3" footer="0.3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  <customSheetView guid="{71A5A68B-263A-43E2-9E2C-70FE0B46C6DF}" scale="125" showGridLines="0" zeroValues="0">
      <pane xSplit="7" ySplit="7" topLeftCell="H8" activePane="bottomRight" state="frozenSplit"/>
      <selection pane="bottomRight" activeCell="C110" sqref="C110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0">
    <mergeCell ref="U6:U8"/>
    <mergeCell ref="H6:S6"/>
    <mergeCell ref="T6:T8"/>
    <mergeCell ref="C8:G8"/>
    <mergeCell ref="P2:S2"/>
    <mergeCell ref="P3:S3"/>
    <mergeCell ref="F3:K3"/>
    <mergeCell ref="F2:K2"/>
    <mergeCell ref="C79:G79"/>
    <mergeCell ref="C92:G92"/>
    <mergeCell ref="C101:G101"/>
    <mergeCell ref="C109:G109"/>
    <mergeCell ref="B6:B7"/>
    <mergeCell ref="C6:C7"/>
    <mergeCell ref="D6:G6"/>
    <mergeCell ref="C23:G23"/>
    <mergeCell ref="C30:G30"/>
    <mergeCell ref="C43:G43"/>
    <mergeCell ref="C54:G54"/>
    <mergeCell ref="C67:G67"/>
  </mergeCells>
  <phoneticPr fontId="10" type="noConversion"/>
  <conditionalFormatting sqref="H128:S128">
    <cfRule type="cellIs" dxfId="2" priority="1" operator="equal">
      <formula>"OK"</formula>
    </cfRule>
  </conditionalFormatting>
  <dataValidations count="2">
    <dataValidation allowBlank="1" showDropDown="1" showInputMessage="1" showErrorMessage="1" sqref="F4" xr:uid="{00000000-0002-0000-0500-000000000000}"/>
    <dataValidation type="whole" allowBlank="1" showInputMessage="1" showErrorMessage="1" sqref="H93:S97 H102:S105 H9:S19 H24:S26 H31:S39 H44:S50 H55:S63 H68:S75 H80:S88 H110:S112 H21:S21 H28:S28 H41:S41 H77:S77 H90:S90 H99:S99 H107:S107 H114:S114 H52:S52 H65:S65" xr:uid="{00000000-0002-0000-0500-000001000000}">
      <formula1>1</formula1>
      <formula2>4</formula2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U162"/>
  <sheetViews>
    <sheetView showGridLines="0" showZeros="0" zoomScale="125" zoomScaleNormal="125" zoomScalePageLayoutView="125" workbookViewId="0">
      <pane xSplit="7" ySplit="7" topLeftCell="H105" activePane="bottomRight" state="frozenSplit"/>
      <selection pane="topRight" activeCell="H7" sqref="H7"/>
      <selection pane="bottomLeft" activeCell="A7" sqref="A7"/>
      <selection pane="bottomRight" activeCell="G120" sqref="G120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41.28515625" style="7" customWidth="1"/>
    <col min="4" max="5" width="9.140625" style="7" customWidth="1"/>
    <col min="6" max="6" width="10" style="7" customWidth="1"/>
    <col min="7" max="7" width="10.85546875" style="7" customWidth="1"/>
    <col min="8" max="19" width="4.85546875" style="8" customWidth="1"/>
    <col min="20" max="20" width="40.85546875" style="7" customWidth="1"/>
    <col min="21" max="21" width="30.85546875" style="7" customWidth="1"/>
    <col min="22" max="16384" width="10.85546875" style="7"/>
  </cols>
  <sheetData>
    <row r="2" spans="2:21" s="2" customFormat="1" ht="20.100000000000001" customHeight="1" x14ac:dyDescent="0.2">
      <c r="B2" s="11"/>
      <c r="C2" s="87" t="s">
        <v>128</v>
      </c>
      <c r="D2" s="97"/>
      <c r="E2" s="98" t="s">
        <v>127</v>
      </c>
      <c r="F2" s="185"/>
      <c r="G2" s="185"/>
      <c r="H2" s="185"/>
      <c r="I2" s="185"/>
      <c r="J2" s="185"/>
      <c r="K2" s="185"/>
      <c r="L2" s="16"/>
      <c r="M2" s="16"/>
      <c r="N2" s="16"/>
      <c r="O2" s="99" t="s">
        <v>103</v>
      </c>
      <c r="P2" s="184">
        <f>'Ocjena kandidata'!K3</f>
        <v>0</v>
      </c>
      <c r="Q2" s="184"/>
      <c r="R2" s="184"/>
      <c r="S2" s="184"/>
    </row>
    <row r="3" spans="2:21" s="2" customFormat="1" ht="20.100000000000001" customHeight="1" x14ac:dyDescent="0.2">
      <c r="B3" s="11"/>
      <c r="C3" s="87" t="s">
        <v>434</v>
      </c>
      <c r="D3" s="86"/>
      <c r="E3" s="98" t="s">
        <v>438</v>
      </c>
      <c r="F3" s="185"/>
      <c r="G3" s="185"/>
      <c r="H3" s="185"/>
      <c r="I3" s="185"/>
      <c r="J3" s="185"/>
      <c r="K3" s="185"/>
      <c r="L3" s="18"/>
      <c r="M3" s="16"/>
      <c r="N3" s="16"/>
      <c r="O3" s="99" t="s">
        <v>103</v>
      </c>
      <c r="P3" s="184">
        <f>'Ocjena ocjenjivača '!R3</f>
        <v>0</v>
      </c>
      <c r="Q3" s="184"/>
      <c r="R3" s="184"/>
      <c r="S3" s="184"/>
    </row>
    <row r="4" spans="2:21" s="2" customFormat="1" ht="20.100000000000001" customHeight="1" x14ac:dyDescent="0.2">
      <c r="B4" s="11"/>
      <c r="C4" s="88" t="s">
        <v>433</v>
      </c>
      <c r="D4" s="86"/>
      <c r="E4" s="98" t="s">
        <v>129</v>
      </c>
      <c r="F4" s="1"/>
      <c r="G4" s="1"/>
      <c r="H4" s="1"/>
      <c r="I4" s="1"/>
      <c r="J4" s="16"/>
      <c r="K4" s="17"/>
      <c r="L4" s="16"/>
      <c r="M4" s="16"/>
      <c r="N4" s="16"/>
      <c r="O4" s="16"/>
      <c r="P4" s="36"/>
      <c r="Q4" s="18"/>
      <c r="R4" s="16"/>
      <c r="S4" s="16"/>
    </row>
    <row r="5" spans="2:21" ht="15" customHeight="1" x14ac:dyDescent="0.2"/>
    <row r="6" spans="2:21" s="6" customFormat="1" ht="21.95" customHeight="1" x14ac:dyDescent="0.2">
      <c r="B6" s="140" t="s">
        <v>11</v>
      </c>
      <c r="C6" s="126" t="s">
        <v>130</v>
      </c>
      <c r="D6" s="180" t="s">
        <v>131</v>
      </c>
      <c r="E6" s="181"/>
      <c r="F6" s="181"/>
      <c r="G6" s="181"/>
      <c r="H6" s="143" t="s">
        <v>136</v>
      </c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82" t="s">
        <v>137</v>
      </c>
      <c r="U6" s="126" t="s">
        <v>110</v>
      </c>
    </row>
    <row r="7" spans="2:21" s="6" customFormat="1" ht="39" customHeight="1" x14ac:dyDescent="0.2">
      <c r="B7" s="127"/>
      <c r="C7" s="127"/>
      <c r="D7" s="100" t="s">
        <v>132</v>
      </c>
      <c r="E7" s="100" t="s">
        <v>133</v>
      </c>
      <c r="F7" s="100" t="s">
        <v>134</v>
      </c>
      <c r="G7" s="100" t="s">
        <v>135</v>
      </c>
      <c r="H7" s="72" t="s">
        <v>1</v>
      </c>
      <c r="I7" s="72" t="s">
        <v>2</v>
      </c>
      <c r="J7" s="72" t="s">
        <v>3</v>
      </c>
      <c r="K7" s="72" t="s">
        <v>4</v>
      </c>
      <c r="L7" s="72" t="s">
        <v>5</v>
      </c>
      <c r="M7" s="72" t="s">
        <v>6</v>
      </c>
      <c r="N7" s="72" t="s">
        <v>7</v>
      </c>
      <c r="O7" s="72" t="s">
        <v>8</v>
      </c>
      <c r="P7" s="72" t="s">
        <v>9</v>
      </c>
      <c r="Q7" s="72" t="s">
        <v>10</v>
      </c>
      <c r="R7" s="72" t="s">
        <v>38</v>
      </c>
      <c r="S7" s="72" t="s">
        <v>39</v>
      </c>
      <c r="T7" s="148"/>
      <c r="U7" s="148"/>
    </row>
    <row r="8" spans="2:21" ht="39.950000000000003" customHeight="1" x14ac:dyDescent="0.2">
      <c r="B8" s="23">
        <v>1</v>
      </c>
      <c r="C8" s="179" t="str">
        <f>'Ocjena kandidata'!C10</f>
        <v>Ciljevi i procjena rezultata (izlazna složenost): ovaj pokazatelj pokriva složenost koja proizlazi iz neodređenih, zahtjevnih i međusobno suprotstavljenih ciljeva, određenih ciljeva, zahtjeva i očekivanja.</v>
      </c>
      <c r="D8" s="179"/>
      <c r="E8" s="179"/>
      <c r="F8" s="179"/>
      <c r="G8" s="179"/>
      <c r="T8" s="127"/>
      <c r="U8" s="127"/>
    </row>
    <row r="9" spans="2:21" ht="47.25" customHeight="1" x14ac:dyDescent="0.2">
      <c r="B9" s="20"/>
      <c r="C9" s="105" t="s">
        <v>289</v>
      </c>
      <c r="D9" s="101" t="s">
        <v>149</v>
      </c>
      <c r="E9" s="101" t="s">
        <v>150</v>
      </c>
      <c r="F9" s="101" t="s">
        <v>151</v>
      </c>
      <c r="G9" s="101" t="s">
        <v>152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76"/>
      <c r="U9" s="22"/>
    </row>
    <row r="10" spans="2:21" ht="47.25" customHeight="1" x14ac:dyDescent="0.2">
      <c r="B10" s="20"/>
      <c r="C10" s="105" t="s">
        <v>290</v>
      </c>
      <c r="D10" s="101" t="s">
        <v>153</v>
      </c>
      <c r="E10" s="101" t="s">
        <v>154</v>
      </c>
      <c r="F10" s="101" t="s">
        <v>155</v>
      </c>
      <c r="G10" s="101" t="s">
        <v>156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76"/>
      <c r="U10" s="22"/>
    </row>
    <row r="11" spans="2:21" ht="48.75" customHeight="1" x14ac:dyDescent="0.2">
      <c r="B11" s="20"/>
      <c r="C11" s="105" t="s">
        <v>291</v>
      </c>
      <c r="D11" s="101" t="s">
        <v>157</v>
      </c>
      <c r="E11" s="101" t="s">
        <v>158</v>
      </c>
      <c r="F11" s="101" t="s">
        <v>159</v>
      </c>
      <c r="G11" s="101" t="s">
        <v>160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76"/>
      <c r="U11" s="22"/>
    </row>
    <row r="12" spans="2:21" ht="36" customHeight="1" x14ac:dyDescent="0.2">
      <c r="B12" s="20"/>
      <c r="C12" s="105" t="s">
        <v>292</v>
      </c>
      <c r="D12" s="101" t="s">
        <v>161</v>
      </c>
      <c r="E12" s="101" t="s">
        <v>162</v>
      </c>
      <c r="F12" s="101" t="s">
        <v>163</v>
      </c>
      <c r="G12" s="101" t="s">
        <v>164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76"/>
      <c r="U12" s="22"/>
    </row>
    <row r="13" spans="2:21" ht="30" customHeight="1" x14ac:dyDescent="0.2">
      <c r="B13" s="20"/>
      <c r="C13" s="105" t="s">
        <v>293</v>
      </c>
      <c r="D13" s="101" t="s">
        <v>149</v>
      </c>
      <c r="E13" s="101" t="s">
        <v>150</v>
      </c>
      <c r="F13" s="101" t="s">
        <v>151</v>
      </c>
      <c r="G13" s="101" t="s">
        <v>152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76"/>
      <c r="U13" s="22"/>
    </row>
    <row r="14" spans="2:21" ht="36" customHeight="1" x14ac:dyDescent="0.2">
      <c r="B14" s="20"/>
      <c r="C14" s="105" t="s">
        <v>294</v>
      </c>
      <c r="D14" s="101" t="s">
        <v>161</v>
      </c>
      <c r="E14" s="101" t="s">
        <v>162</v>
      </c>
      <c r="F14" s="101" t="s">
        <v>163</v>
      </c>
      <c r="G14" s="101" t="s">
        <v>164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76"/>
      <c r="U14" s="22"/>
    </row>
    <row r="15" spans="2:21" ht="30" customHeight="1" x14ac:dyDescent="0.2">
      <c r="B15" s="20"/>
      <c r="C15" s="105" t="s">
        <v>298</v>
      </c>
      <c r="D15" s="101" t="s">
        <v>149</v>
      </c>
      <c r="E15" s="101" t="s">
        <v>150</v>
      </c>
      <c r="F15" s="101" t="s">
        <v>151</v>
      </c>
      <c r="G15" s="101" t="s">
        <v>152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76"/>
      <c r="U15" s="22"/>
    </row>
    <row r="16" spans="2:21" ht="30" customHeight="1" x14ac:dyDescent="0.2">
      <c r="B16" s="20"/>
      <c r="C16" s="105" t="s">
        <v>421</v>
      </c>
      <c r="D16" s="101" t="s">
        <v>165</v>
      </c>
      <c r="E16" s="101" t="s">
        <v>166</v>
      </c>
      <c r="F16" s="101" t="s">
        <v>167</v>
      </c>
      <c r="G16" s="101" t="s">
        <v>168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76"/>
      <c r="U16" s="22"/>
    </row>
    <row r="17" spans="2:21" ht="30" customHeight="1" x14ac:dyDescent="0.2">
      <c r="B17" s="20"/>
      <c r="C17" s="105" t="s">
        <v>295</v>
      </c>
      <c r="D17" s="101" t="s">
        <v>169</v>
      </c>
      <c r="E17" s="101" t="s">
        <v>170</v>
      </c>
      <c r="F17" s="101" t="s">
        <v>172</v>
      </c>
      <c r="G17" s="101" t="s">
        <v>171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76"/>
      <c r="U17" s="22"/>
    </row>
    <row r="18" spans="2:21" ht="36" customHeight="1" x14ac:dyDescent="0.2">
      <c r="B18" s="20"/>
      <c r="C18" s="105" t="s">
        <v>296</v>
      </c>
      <c r="D18" s="92" t="s">
        <v>299</v>
      </c>
      <c r="E18" s="92" t="s">
        <v>300</v>
      </c>
      <c r="F18" s="92" t="s">
        <v>301</v>
      </c>
      <c r="G18" s="92" t="s">
        <v>302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76"/>
      <c r="U18" s="22"/>
    </row>
    <row r="19" spans="2:21" ht="30" customHeight="1" x14ac:dyDescent="0.2">
      <c r="B19" s="20"/>
      <c r="C19" s="105" t="s">
        <v>297</v>
      </c>
      <c r="D19" s="92" t="s">
        <v>303</v>
      </c>
      <c r="E19" s="92" t="s">
        <v>304</v>
      </c>
      <c r="F19" s="92" t="s">
        <v>305</v>
      </c>
      <c r="G19" s="92" t="s">
        <v>306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76"/>
      <c r="U19" s="22"/>
    </row>
    <row r="20" spans="2:21" s="14" customFormat="1" ht="24" customHeight="1" x14ac:dyDescent="0.2">
      <c r="G20" s="90" t="s">
        <v>181</v>
      </c>
      <c r="H20" s="25" t="str">
        <f>IF(SUM(H9:H19)=0,"",ROUND(AVERAGE(H9:H19),0))</f>
        <v/>
      </c>
      <c r="I20" s="25" t="str">
        <f t="shared" ref="I20:S20" si="0">IF(SUM(I9:I19)=0,"",ROUND(AVERAGE(I9:I19),0))</f>
        <v/>
      </c>
      <c r="J20" s="25" t="str">
        <f t="shared" si="0"/>
        <v/>
      </c>
      <c r="K20" s="25" t="str">
        <f t="shared" si="0"/>
        <v/>
      </c>
      <c r="L20" s="25" t="str">
        <f t="shared" si="0"/>
        <v/>
      </c>
      <c r="M20" s="25" t="str">
        <f t="shared" si="0"/>
        <v/>
      </c>
      <c r="N20" s="25" t="str">
        <f t="shared" si="0"/>
        <v/>
      </c>
      <c r="O20" s="25" t="str">
        <f t="shared" si="0"/>
        <v/>
      </c>
      <c r="P20" s="25" t="str">
        <f t="shared" si="0"/>
        <v/>
      </c>
      <c r="Q20" s="25" t="str">
        <f t="shared" si="0"/>
        <v/>
      </c>
      <c r="R20" s="25" t="str">
        <f t="shared" si="0"/>
        <v/>
      </c>
      <c r="S20" s="25" t="str">
        <f t="shared" si="0"/>
        <v/>
      </c>
    </row>
    <row r="21" spans="2:21" ht="24" customHeight="1" x14ac:dyDescent="0.2">
      <c r="C21" s="19"/>
      <c r="D21" s="13"/>
      <c r="E21" s="13"/>
      <c r="F21" s="13"/>
      <c r="G21" s="90" t="s">
        <v>439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21" x14ac:dyDescent="0.2">
      <c r="C22" s="19"/>
      <c r="D22" s="10"/>
      <c r="E22" s="10"/>
      <c r="F22" s="10"/>
      <c r="G22" s="10"/>
    </row>
    <row r="23" spans="2:21" ht="51" customHeight="1" x14ac:dyDescent="0.2">
      <c r="B23" s="23">
        <v>2</v>
      </c>
      <c r="C23" s="179" t="str">
        <f>'Ocjena kandidata'!C11</f>
        <v>Procesi, metode, alati i tehnike (kompleksnost procesa): ovaj pokazatelj pokriva kompleksnost vezanu uz broj zadataka, pretpostavki i ograničenja te njihovu međuovisnost, procese i zahtjeve kvalitete procesa, tim i komunikacijsku strukturu i dostupnost podržanih metoda, alata i tehnika.</v>
      </c>
      <c r="D23" s="179"/>
      <c r="E23" s="179"/>
      <c r="F23" s="179"/>
      <c r="G23" s="179"/>
    </row>
    <row r="24" spans="2:21" ht="30" customHeight="1" x14ac:dyDescent="0.2">
      <c r="B24" s="20"/>
      <c r="C24" s="21" t="s">
        <v>183</v>
      </c>
      <c r="D24" s="102" t="s">
        <v>185</v>
      </c>
      <c r="E24" s="102" t="s">
        <v>186</v>
      </c>
      <c r="F24" s="102" t="s">
        <v>187</v>
      </c>
      <c r="G24" s="102" t="s">
        <v>188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76"/>
    </row>
    <row r="25" spans="2:21" ht="30" customHeight="1" x14ac:dyDescent="0.2">
      <c r="B25" s="20"/>
      <c r="C25" s="21" t="s">
        <v>198</v>
      </c>
      <c r="D25" s="26" t="s">
        <v>37</v>
      </c>
      <c r="E25" s="26" t="s">
        <v>27</v>
      </c>
      <c r="F25" s="26" t="s">
        <v>72</v>
      </c>
      <c r="G25" s="26" t="s">
        <v>73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76"/>
    </row>
    <row r="26" spans="2:21" ht="30" customHeight="1" x14ac:dyDescent="0.2">
      <c r="B26" s="20"/>
      <c r="C26" s="21" t="s">
        <v>307</v>
      </c>
      <c r="D26" s="26" t="s">
        <v>12</v>
      </c>
      <c r="E26" s="26" t="s">
        <v>13</v>
      </c>
      <c r="F26" s="26" t="s">
        <v>14</v>
      </c>
      <c r="G26" s="26" t="s">
        <v>74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76"/>
    </row>
    <row r="27" spans="2:21" ht="30" customHeight="1" x14ac:dyDescent="0.2">
      <c r="B27" s="20"/>
      <c r="C27" s="21" t="s">
        <v>308</v>
      </c>
      <c r="D27" s="26" t="s">
        <v>12</v>
      </c>
      <c r="E27" s="26" t="s">
        <v>13</v>
      </c>
      <c r="F27" s="26" t="s">
        <v>14</v>
      </c>
      <c r="G27" s="26" t="s">
        <v>74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76"/>
    </row>
    <row r="28" spans="2:21" s="14" customFormat="1" ht="24" customHeight="1" x14ac:dyDescent="0.2">
      <c r="G28" s="90" t="s">
        <v>181</v>
      </c>
      <c r="H28" s="25" t="str">
        <f>IF(SUM(H24:H27)=0,"",AVERAGE(H24:H27))</f>
        <v/>
      </c>
      <c r="I28" s="25" t="str">
        <f t="shared" ref="I28:S28" si="1">IF(SUM(I24:I27)=0,"",AVERAGE(I24:I27))</f>
        <v/>
      </c>
      <c r="J28" s="25" t="str">
        <f t="shared" si="1"/>
        <v/>
      </c>
      <c r="K28" s="25" t="str">
        <f t="shared" si="1"/>
        <v/>
      </c>
      <c r="L28" s="25" t="str">
        <f t="shared" si="1"/>
        <v/>
      </c>
      <c r="M28" s="25" t="str">
        <f t="shared" si="1"/>
        <v/>
      </c>
      <c r="N28" s="25" t="str">
        <f t="shared" si="1"/>
        <v/>
      </c>
      <c r="O28" s="25" t="str">
        <f t="shared" si="1"/>
        <v/>
      </c>
      <c r="P28" s="25" t="str">
        <f t="shared" si="1"/>
        <v/>
      </c>
      <c r="Q28" s="25" t="str">
        <f t="shared" si="1"/>
        <v/>
      </c>
      <c r="R28" s="25" t="str">
        <f t="shared" si="1"/>
        <v/>
      </c>
      <c r="S28" s="25" t="str">
        <f t="shared" si="1"/>
        <v/>
      </c>
    </row>
    <row r="29" spans="2:21" ht="24" customHeight="1" x14ac:dyDescent="0.2">
      <c r="C29" s="19"/>
      <c r="D29" s="13"/>
      <c r="E29" s="13"/>
      <c r="F29" s="13"/>
      <c r="G29" s="90" t="s">
        <v>439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21" x14ac:dyDescent="0.2">
      <c r="C30" s="19"/>
      <c r="D30" s="10"/>
      <c r="E30" s="10"/>
      <c r="F30" s="10"/>
      <c r="G30" s="10"/>
    </row>
    <row r="31" spans="2:21" ht="53.1" customHeight="1" x14ac:dyDescent="0.2">
      <c r="B31" s="23">
        <v>3</v>
      </c>
      <c r="C31" s="179" t="str">
        <f>'Ocjena kandidata'!C12</f>
        <v>Resursi, uključujući financije (složenost vezana uz ulazne podatke): ovaj pokazatelj pokriva složenosti vezane uz stjecanje i financiranje potrebnih proračuna (vjerojatno iz više izvora), raznolikost ili nedostatak raspoloživosti sredstava (i ljudskih i drugih), te procese i aktivnosti potrebne za upravljanje financijskim i resursnim aspektima, uključujući nabavu.</v>
      </c>
      <c r="D31" s="179"/>
      <c r="E31" s="179"/>
      <c r="F31" s="179"/>
      <c r="G31" s="179"/>
    </row>
    <row r="32" spans="2:21" ht="37.5" customHeight="1" x14ac:dyDescent="0.2">
      <c r="B32" s="20"/>
      <c r="C32" s="27" t="s">
        <v>309</v>
      </c>
      <c r="D32" s="102" t="s">
        <v>422</v>
      </c>
      <c r="E32" s="102" t="s">
        <v>251</v>
      </c>
      <c r="F32" s="102" t="s">
        <v>396</v>
      </c>
      <c r="G32" s="102" t="s">
        <v>253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76"/>
    </row>
    <row r="33" spans="2:20" ht="37.5" customHeight="1" x14ac:dyDescent="0.2">
      <c r="B33" s="20"/>
      <c r="C33" s="21" t="s">
        <v>310</v>
      </c>
      <c r="D33" s="102" t="s">
        <v>189</v>
      </c>
      <c r="E33" s="102" t="s">
        <v>190</v>
      </c>
      <c r="F33" s="102" t="s">
        <v>191</v>
      </c>
      <c r="G33" s="102" t="s">
        <v>192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76"/>
    </row>
    <row r="34" spans="2:20" ht="37.5" customHeight="1" x14ac:dyDescent="0.2">
      <c r="B34" s="20"/>
      <c r="C34" s="21" t="s">
        <v>311</v>
      </c>
      <c r="D34" s="102" t="s">
        <v>189</v>
      </c>
      <c r="E34" s="102" t="s">
        <v>190</v>
      </c>
      <c r="F34" s="102" t="s">
        <v>191</v>
      </c>
      <c r="G34" s="102" t="s">
        <v>192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76"/>
    </row>
    <row r="35" spans="2:20" ht="30" customHeight="1" x14ac:dyDescent="0.2">
      <c r="B35" s="20"/>
      <c r="C35" s="21" t="s">
        <v>198</v>
      </c>
      <c r="D35" s="26" t="s">
        <v>75</v>
      </c>
      <c r="E35" s="26" t="s">
        <v>28</v>
      </c>
      <c r="F35" s="26" t="s">
        <v>29</v>
      </c>
      <c r="G35" s="26" t="s">
        <v>16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76"/>
    </row>
    <row r="36" spans="2:20" ht="30" customHeight="1" x14ac:dyDescent="0.2">
      <c r="B36" s="20"/>
      <c r="C36" s="21" t="s">
        <v>199</v>
      </c>
      <c r="D36" s="26" t="s">
        <v>30</v>
      </c>
      <c r="E36" s="26" t="s">
        <v>31</v>
      </c>
      <c r="F36" s="26" t="s">
        <v>32</v>
      </c>
      <c r="G36" s="26" t="s">
        <v>17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76"/>
    </row>
    <row r="37" spans="2:20" ht="30" customHeight="1" x14ac:dyDescent="0.2">
      <c r="B37" s="20"/>
      <c r="C37" s="21" t="s">
        <v>312</v>
      </c>
      <c r="D37" s="102" t="s">
        <v>397</v>
      </c>
      <c r="E37" s="26" t="s">
        <v>18</v>
      </c>
      <c r="F37" s="26" t="s">
        <v>19</v>
      </c>
      <c r="G37" s="102" t="s">
        <v>398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76"/>
    </row>
    <row r="38" spans="2:20" ht="30" customHeight="1" x14ac:dyDescent="0.2">
      <c r="B38" s="20"/>
      <c r="C38" s="108" t="s">
        <v>423</v>
      </c>
      <c r="D38" s="102" t="s">
        <v>313</v>
      </c>
      <c r="E38" s="102" t="s">
        <v>314</v>
      </c>
      <c r="F38" s="102" t="s">
        <v>315</v>
      </c>
      <c r="G38" s="102" t="s">
        <v>316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76"/>
    </row>
    <row r="39" spans="2:20" s="14" customFormat="1" ht="24" customHeight="1" x14ac:dyDescent="0.2">
      <c r="G39" s="90" t="s">
        <v>181</v>
      </c>
      <c r="H39" s="25" t="str">
        <f t="shared" ref="H39:S39" si="2">IF(SUM(H32:H38)=0,"",AVERAGE(H32:H38))</f>
        <v/>
      </c>
      <c r="I39" s="25" t="str">
        <f t="shared" si="2"/>
        <v/>
      </c>
      <c r="J39" s="25" t="str">
        <f t="shared" si="2"/>
        <v/>
      </c>
      <c r="K39" s="25" t="str">
        <f t="shared" si="2"/>
        <v/>
      </c>
      <c r="L39" s="25" t="str">
        <f t="shared" si="2"/>
        <v/>
      </c>
      <c r="M39" s="25" t="str">
        <f t="shared" si="2"/>
        <v/>
      </c>
      <c r="N39" s="25" t="str">
        <f t="shared" si="2"/>
        <v/>
      </c>
      <c r="O39" s="25" t="str">
        <f t="shared" si="2"/>
        <v/>
      </c>
      <c r="P39" s="25" t="str">
        <f t="shared" si="2"/>
        <v/>
      </c>
      <c r="Q39" s="25" t="str">
        <f t="shared" si="2"/>
        <v/>
      </c>
      <c r="R39" s="25" t="str">
        <f t="shared" si="2"/>
        <v/>
      </c>
      <c r="S39" s="25" t="str">
        <f t="shared" si="2"/>
        <v/>
      </c>
    </row>
    <row r="40" spans="2:20" ht="24" customHeight="1" x14ac:dyDescent="0.2">
      <c r="C40" s="19"/>
      <c r="D40" s="13"/>
      <c r="E40" s="13"/>
      <c r="F40" s="13"/>
      <c r="G40" s="90" t="s">
        <v>439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</row>
    <row r="41" spans="2:20" x14ac:dyDescent="0.2">
      <c r="C41" s="19"/>
      <c r="D41" s="10"/>
      <c r="E41" s="10"/>
      <c r="F41" s="10"/>
      <c r="G41" s="10"/>
    </row>
    <row r="42" spans="2:20" ht="39.75" customHeight="1" x14ac:dyDescent="0.2">
      <c r="B42" s="23">
        <v>4</v>
      </c>
      <c r="C42" s="179" t="str">
        <f>'Ocjena kandidata'!C13</f>
        <v>Rizik i mogućnosti (složenost vezana za rizik): ovaj pokazatelj obuhvaća složenost povezanu s profilom rizika i razinama nesigurnosti projekta, programa ili portfelja i ovisnih inicijativa.</v>
      </c>
      <c r="D42" s="179"/>
      <c r="E42" s="179"/>
      <c r="F42" s="179"/>
      <c r="G42" s="179"/>
    </row>
    <row r="43" spans="2:20" ht="30" customHeight="1" x14ac:dyDescent="0.2">
      <c r="B43" s="20"/>
      <c r="C43" s="21" t="s">
        <v>320</v>
      </c>
      <c r="D43" s="26" t="s">
        <v>22</v>
      </c>
      <c r="E43" s="26" t="s">
        <v>23</v>
      </c>
      <c r="F43" s="26" t="s">
        <v>18</v>
      </c>
      <c r="G43" s="26" t="s">
        <v>24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76"/>
    </row>
    <row r="44" spans="2:20" ht="30" customHeight="1" x14ac:dyDescent="0.2">
      <c r="B44" s="20"/>
      <c r="C44" s="21" t="s">
        <v>317</v>
      </c>
      <c r="D44" s="26" t="s">
        <v>22</v>
      </c>
      <c r="E44" s="26" t="s">
        <v>23</v>
      </c>
      <c r="F44" s="26" t="s">
        <v>18</v>
      </c>
      <c r="G44" s="26" t="s">
        <v>24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76"/>
    </row>
    <row r="45" spans="2:20" ht="30" customHeight="1" x14ac:dyDescent="0.2">
      <c r="B45" s="20"/>
      <c r="C45" s="21" t="s">
        <v>318</v>
      </c>
      <c r="D45" s="26" t="s">
        <v>22</v>
      </c>
      <c r="E45" s="26" t="s">
        <v>23</v>
      </c>
      <c r="F45" s="26" t="s">
        <v>18</v>
      </c>
      <c r="G45" s="26" t="s">
        <v>24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76"/>
    </row>
    <row r="46" spans="2:20" ht="30" customHeight="1" x14ac:dyDescent="0.2">
      <c r="B46" s="20"/>
      <c r="C46" s="21" t="s">
        <v>319</v>
      </c>
      <c r="D46" s="26" t="s">
        <v>20</v>
      </c>
      <c r="E46" s="26" t="s">
        <v>19</v>
      </c>
      <c r="F46" s="26" t="s">
        <v>18</v>
      </c>
      <c r="G46" s="26" t="s">
        <v>21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76"/>
    </row>
    <row r="47" spans="2:20" ht="30" customHeight="1" x14ac:dyDescent="0.2">
      <c r="B47" s="20"/>
      <c r="C47" s="108" t="s">
        <v>424</v>
      </c>
      <c r="D47" s="26" t="s">
        <v>20</v>
      </c>
      <c r="E47" s="26" t="s">
        <v>19</v>
      </c>
      <c r="F47" s="26" t="s">
        <v>18</v>
      </c>
      <c r="G47" s="26" t="s">
        <v>21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76"/>
    </row>
    <row r="48" spans="2:20" s="14" customFormat="1" ht="24" customHeight="1" x14ac:dyDescent="0.2">
      <c r="G48" s="90" t="s">
        <v>181</v>
      </c>
      <c r="H48" s="25" t="str">
        <f t="shared" ref="H48:S48" si="3">IF(SUM(H43:H47)=0,"",AVERAGE(H43:H47))</f>
        <v/>
      </c>
      <c r="I48" s="25" t="str">
        <f t="shared" si="3"/>
        <v/>
      </c>
      <c r="J48" s="25" t="str">
        <f t="shared" si="3"/>
        <v/>
      </c>
      <c r="K48" s="25" t="str">
        <f t="shared" si="3"/>
        <v/>
      </c>
      <c r="L48" s="25" t="str">
        <f t="shared" si="3"/>
        <v/>
      </c>
      <c r="M48" s="25" t="str">
        <f t="shared" si="3"/>
        <v/>
      </c>
      <c r="N48" s="25" t="str">
        <f t="shared" si="3"/>
        <v/>
      </c>
      <c r="O48" s="25" t="str">
        <f t="shared" si="3"/>
        <v/>
      </c>
      <c r="P48" s="25" t="str">
        <f t="shared" si="3"/>
        <v/>
      </c>
      <c r="Q48" s="25" t="str">
        <f t="shared" si="3"/>
        <v/>
      </c>
      <c r="R48" s="25" t="str">
        <f t="shared" si="3"/>
        <v/>
      </c>
      <c r="S48" s="25" t="str">
        <f t="shared" si="3"/>
        <v/>
      </c>
    </row>
    <row r="49" spans="2:20" ht="24" customHeight="1" x14ac:dyDescent="0.2">
      <c r="C49" s="19"/>
      <c r="D49" s="13"/>
      <c r="E49" s="13"/>
      <c r="F49" s="13"/>
      <c r="G49" s="90" t="s">
        <v>439</v>
      </c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</row>
    <row r="50" spans="2:20" x14ac:dyDescent="0.2">
      <c r="C50" s="19"/>
      <c r="D50" s="10"/>
      <c r="E50" s="10"/>
      <c r="F50" s="10"/>
      <c r="G50" s="10"/>
    </row>
    <row r="51" spans="2:20" s="24" customFormat="1" ht="77.099999999999994" customHeight="1" x14ac:dyDescent="0.2">
      <c r="B51" s="23">
        <v>5</v>
      </c>
      <c r="C51" s="179" t="str">
        <f>'Ocjena kandidata'!C14</f>
        <v>Dionici i integracija (složenost vezana uz strategiju): ovaj indikator pokriva utjecaj formalne strategije organizacije sponzora, standarda, propisa, neformalnih strategija i politike koja može utjecati na projekt, program ili portfelj. Drugi čimbenici mogu uključivati važnost ishoda za organizaciju; mjeru sporazuma između dionika, neformalnu moć, interese i otpor koji okružuju projekt, program ili portfelj i sve zakonske ili regulatorne zahtjeve.</v>
      </c>
      <c r="D51" s="179"/>
      <c r="E51" s="179"/>
      <c r="F51" s="179"/>
      <c r="G51" s="17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2:20" ht="30" customHeight="1" x14ac:dyDescent="0.2">
      <c r="B52" s="20"/>
      <c r="C52" s="105" t="s">
        <v>215</v>
      </c>
      <c r="D52" s="26" t="s">
        <v>30</v>
      </c>
      <c r="E52" s="26" t="s">
        <v>31</v>
      </c>
      <c r="F52" s="26" t="s">
        <v>32</v>
      </c>
      <c r="G52" s="26" t="s">
        <v>17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76"/>
    </row>
    <row r="53" spans="2:20" ht="30" customHeight="1" x14ac:dyDescent="0.2">
      <c r="B53" s="20"/>
      <c r="C53" s="105" t="s">
        <v>216</v>
      </c>
      <c r="D53" s="26" t="s">
        <v>30</v>
      </c>
      <c r="E53" s="26" t="s">
        <v>31</v>
      </c>
      <c r="F53" s="26" t="s">
        <v>32</v>
      </c>
      <c r="G53" s="26" t="s">
        <v>17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76"/>
    </row>
    <row r="54" spans="2:20" ht="30" customHeight="1" x14ac:dyDescent="0.2">
      <c r="B54" s="20"/>
      <c r="C54" s="105" t="s">
        <v>217</v>
      </c>
      <c r="D54" s="102" t="s">
        <v>224</v>
      </c>
      <c r="E54" s="102" t="s">
        <v>225</v>
      </c>
      <c r="F54" s="102" t="s">
        <v>226</v>
      </c>
      <c r="G54" s="102" t="s">
        <v>227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76"/>
    </row>
    <row r="55" spans="2:20" ht="30" customHeight="1" x14ac:dyDescent="0.2">
      <c r="B55" s="20"/>
      <c r="C55" s="105" t="s">
        <v>218</v>
      </c>
      <c r="D55" s="102" t="s">
        <v>228</v>
      </c>
      <c r="E55" s="102" t="s">
        <v>229</v>
      </c>
      <c r="F55" s="102" t="s">
        <v>230</v>
      </c>
      <c r="G55" s="102" t="s">
        <v>231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76"/>
    </row>
    <row r="56" spans="2:20" ht="30" customHeight="1" x14ac:dyDescent="0.2">
      <c r="B56" s="20"/>
      <c r="C56" s="105" t="s">
        <v>219</v>
      </c>
      <c r="D56" s="102" t="s">
        <v>232</v>
      </c>
      <c r="E56" s="102" t="s">
        <v>233</v>
      </c>
      <c r="F56" s="102" t="s">
        <v>234</v>
      </c>
      <c r="G56" s="102" t="s">
        <v>408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76"/>
    </row>
    <row r="57" spans="2:20" ht="30" customHeight="1" x14ac:dyDescent="0.2">
      <c r="B57" s="20"/>
      <c r="C57" s="105" t="s">
        <v>220</v>
      </c>
      <c r="D57" s="102" t="s">
        <v>404</v>
      </c>
      <c r="E57" s="102" t="s">
        <v>405</v>
      </c>
      <c r="F57" s="102" t="s">
        <v>406</v>
      </c>
      <c r="G57" s="102" t="s">
        <v>407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76"/>
    </row>
    <row r="58" spans="2:20" ht="30" customHeight="1" x14ac:dyDescent="0.2">
      <c r="B58" s="20"/>
      <c r="C58" s="105" t="s">
        <v>221</v>
      </c>
      <c r="D58" s="102" t="s">
        <v>404</v>
      </c>
      <c r="E58" s="102" t="s">
        <v>405</v>
      </c>
      <c r="F58" s="102" t="s">
        <v>406</v>
      </c>
      <c r="G58" s="102" t="s">
        <v>407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76"/>
    </row>
    <row r="59" spans="2:20" ht="30" customHeight="1" x14ac:dyDescent="0.2">
      <c r="B59" s="20"/>
      <c r="C59" s="105" t="s">
        <v>321</v>
      </c>
      <c r="D59" s="102" t="s">
        <v>235</v>
      </c>
      <c r="E59" s="102" t="s">
        <v>236</v>
      </c>
      <c r="F59" s="102" t="s">
        <v>237</v>
      </c>
      <c r="G59" s="102" t="s">
        <v>238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76"/>
    </row>
    <row r="60" spans="2:20" ht="30" customHeight="1" x14ac:dyDescent="0.2">
      <c r="B60" s="20"/>
      <c r="C60" s="105" t="s">
        <v>223</v>
      </c>
      <c r="D60" s="102" t="s">
        <v>239</v>
      </c>
      <c r="E60" s="102" t="s">
        <v>240</v>
      </c>
      <c r="F60" s="102" t="s">
        <v>241</v>
      </c>
      <c r="G60" s="102" t="s">
        <v>242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76"/>
    </row>
    <row r="61" spans="2:20" s="14" customFormat="1" ht="24" customHeight="1" x14ac:dyDescent="0.2">
      <c r="G61" s="90" t="s">
        <v>181</v>
      </c>
      <c r="H61" s="25" t="str">
        <f>IF(SUM(H52:H60)=0,"",AVERAGE(H52:H60))</f>
        <v/>
      </c>
      <c r="I61" s="25" t="str">
        <f t="shared" ref="I61:S61" si="4">IF(SUM(I52:I60)=0,"",AVERAGE(I52:I60))</f>
        <v/>
      </c>
      <c r="J61" s="25" t="str">
        <f t="shared" si="4"/>
        <v/>
      </c>
      <c r="K61" s="25" t="str">
        <f t="shared" si="4"/>
        <v/>
      </c>
      <c r="L61" s="25" t="str">
        <f t="shared" si="4"/>
        <v/>
      </c>
      <c r="M61" s="25" t="str">
        <f t="shared" si="4"/>
        <v/>
      </c>
      <c r="N61" s="25" t="str">
        <f t="shared" si="4"/>
        <v/>
      </c>
      <c r="O61" s="25" t="str">
        <f t="shared" si="4"/>
        <v/>
      </c>
      <c r="P61" s="25" t="str">
        <f t="shared" si="4"/>
        <v/>
      </c>
      <c r="Q61" s="25" t="str">
        <f t="shared" si="4"/>
        <v/>
      </c>
      <c r="R61" s="25" t="str">
        <f t="shared" si="4"/>
        <v/>
      </c>
      <c r="S61" s="25" t="str">
        <f t="shared" si="4"/>
        <v/>
      </c>
    </row>
    <row r="62" spans="2:20" ht="24" customHeight="1" x14ac:dyDescent="0.2">
      <c r="C62" s="19"/>
      <c r="D62" s="13"/>
      <c r="E62" s="13"/>
      <c r="F62" s="13"/>
      <c r="G62" s="90" t="s">
        <v>439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</row>
    <row r="63" spans="2:20" x14ac:dyDescent="0.2">
      <c r="C63" s="19"/>
      <c r="D63" s="10"/>
      <c r="E63" s="10"/>
      <c r="F63" s="10"/>
      <c r="G63" s="10"/>
    </row>
    <row r="64" spans="2:20" ht="44.1" customHeight="1" x14ac:dyDescent="0.2">
      <c r="B64" s="23">
        <v>6</v>
      </c>
      <c r="C64" s="179" t="str">
        <f>'Ocjena kandidata'!C15</f>
        <v>Odnosi sa stalnim organizacijama (kompleksnost vezana uz organizaciju): ovaj pokazatelj pokriva iznos i međusobno povezivanje projekta, programa ili portfelja s organizacijskim sustavima, strukturama, izvješćivanjem i procesima donošenja odluka.</v>
      </c>
      <c r="D64" s="179"/>
      <c r="E64" s="179"/>
      <c r="F64" s="179"/>
      <c r="G64" s="179"/>
    </row>
    <row r="65" spans="2:20" ht="30" customHeight="1" x14ac:dyDescent="0.2">
      <c r="B65" s="20"/>
      <c r="C65" s="21" t="s">
        <v>326</v>
      </c>
      <c r="D65" s="102" t="s">
        <v>248</v>
      </c>
      <c r="E65" s="102" t="s">
        <v>247</v>
      </c>
      <c r="F65" s="102" t="s">
        <v>249</v>
      </c>
      <c r="G65" s="102" t="s">
        <v>250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76"/>
    </row>
    <row r="66" spans="2:20" ht="30" customHeight="1" x14ac:dyDescent="0.2">
      <c r="B66" s="20"/>
      <c r="C66" s="92" t="s">
        <v>329</v>
      </c>
      <c r="D66" s="102" t="s">
        <v>248</v>
      </c>
      <c r="E66" s="102" t="s">
        <v>247</v>
      </c>
      <c r="F66" s="102" t="s">
        <v>249</v>
      </c>
      <c r="G66" s="102" t="s">
        <v>250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76"/>
    </row>
    <row r="67" spans="2:20" ht="30" customHeight="1" x14ac:dyDescent="0.2">
      <c r="B67" s="20"/>
      <c r="C67" s="92" t="s">
        <v>330</v>
      </c>
      <c r="D67" s="102" t="s">
        <v>248</v>
      </c>
      <c r="E67" s="102" t="s">
        <v>247</v>
      </c>
      <c r="F67" s="102" t="s">
        <v>249</v>
      </c>
      <c r="G67" s="102" t="s">
        <v>250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76"/>
    </row>
    <row r="68" spans="2:20" ht="30" customHeight="1" x14ac:dyDescent="0.2">
      <c r="B68" s="20"/>
      <c r="C68" s="92" t="s">
        <v>331</v>
      </c>
      <c r="D68" s="102" t="s">
        <v>248</v>
      </c>
      <c r="E68" s="102" t="s">
        <v>247</v>
      </c>
      <c r="F68" s="102" t="s">
        <v>249</v>
      </c>
      <c r="G68" s="102" t="s">
        <v>250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76"/>
    </row>
    <row r="69" spans="2:20" ht="43.5" customHeight="1" x14ac:dyDescent="0.2">
      <c r="B69" s="20"/>
      <c r="C69" s="21" t="s">
        <v>243</v>
      </c>
      <c r="D69" s="102" t="s">
        <v>251</v>
      </c>
      <c r="E69" s="26" t="s">
        <v>15</v>
      </c>
      <c r="F69" s="102" t="s">
        <v>252</v>
      </c>
      <c r="G69" s="102" t="s">
        <v>253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76"/>
    </row>
    <row r="70" spans="2:20" ht="34.5" customHeight="1" x14ac:dyDescent="0.2">
      <c r="B70" s="20"/>
      <c r="C70" s="21" t="s">
        <v>244</v>
      </c>
      <c r="D70" s="102" t="s">
        <v>251</v>
      </c>
      <c r="E70" s="26" t="s">
        <v>15</v>
      </c>
      <c r="F70" s="102" t="s">
        <v>252</v>
      </c>
      <c r="G70" s="102" t="s">
        <v>253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76"/>
    </row>
    <row r="71" spans="2:20" ht="30" customHeight="1" x14ac:dyDescent="0.2">
      <c r="B71" s="20"/>
      <c r="C71" s="21" t="s">
        <v>327</v>
      </c>
      <c r="D71" s="102" t="s">
        <v>254</v>
      </c>
      <c r="E71" s="102" t="s">
        <v>255</v>
      </c>
      <c r="F71" s="102" t="s">
        <v>240</v>
      </c>
      <c r="G71" s="102" t="s">
        <v>256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76"/>
    </row>
    <row r="72" spans="2:20" ht="30" customHeight="1" x14ac:dyDescent="0.2">
      <c r="B72" s="20"/>
      <c r="C72" s="21" t="s">
        <v>328</v>
      </c>
      <c r="D72" s="102" t="s">
        <v>206</v>
      </c>
      <c r="E72" s="102" t="s">
        <v>205</v>
      </c>
      <c r="F72" s="102" t="s">
        <v>204</v>
      </c>
      <c r="G72" s="102" t="s">
        <v>203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76"/>
    </row>
    <row r="73" spans="2:20" s="14" customFormat="1" ht="24" customHeight="1" x14ac:dyDescent="0.2">
      <c r="G73" s="90" t="s">
        <v>181</v>
      </c>
      <c r="H73" s="25" t="str">
        <f>IF(SUM(H65:H72)=0,"",AVERAGE(H65:H72))</f>
        <v/>
      </c>
      <c r="I73" s="25" t="str">
        <f t="shared" ref="I73:S73" si="5">IF(SUM(I65:I72)=0,"",AVERAGE(I65:I72))</f>
        <v/>
      </c>
      <c r="J73" s="25" t="str">
        <f t="shared" si="5"/>
        <v/>
      </c>
      <c r="K73" s="25" t="str">
        <f t="shared" si="5"/>
        <v/>
      </c>
      <c r="L73" s="25" t="str">
        <f t="shared" si="5"/>
        <v/>
      </c>
      <c r="M73" s="25" t="str">
        <f t="shared" si="5"/>
        <v/>
      </c>
      <c r="N73" s="25" t="str">
        <f t="shared" si="5"/>
        <v/>
      </c>
      <c r="O73" s="25" t="str">
        <f t="shared" si="5"/>
        <v/>
      </c>
      <c r="P73" s="25" t="str">
        <f t="shared" si="5"/>
        <v/>
      </c>
      <c r="Q73" s="25" t="str">
        <f t="shared" si="5"/>
        <v/>
      </c>
      <c r="R73" s="25" t="str">
        <f t="shared" si="5"/>
        <v/>
      </c>
      <c r="S73" s="25" t="str">
        <f t="shared" si="5"/>
        <v/>
      </c>
    </row>
    <row r="74" spans="2:20" ht="24" customHeight="1" x14ac:dyDescent="0.2">
      <c r="C74" s="19"/>
      <c r="D74" s="13"/>
      <c r="E74" s="13"/>
      <c r="F74" s="13"/>
      <c r="G74" s="90" t="s">
        <v>439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</row>
    <row r="75" spans="2:20" x14ac:dyDescent="0.2">
      <c r="C75" s="19"/>
      <c r="D75" s="10"/>
      <c r="E75" s="10"/>
      <c r="F75" s="10"/>
      <c r="G75" s="10"/>
    </row>
    <row r="76" spans="2:20" ht="54" customHeight="1" x14ac:dyDescent="0.2">
      <c r="B76" s="23">
        <v>7</v>
      </c>
      <c r="C76" s="179" t="str">
        <f>'Ocjena kandidata'!C16</f>
        <v>Kulturni i socijalni kontekst (socio-kulturna kompleksnost): ovaj pokazatelj obuhvaća složenost koja proizlazi iz socio-kulturne dinamike. To može uključivati sučeljavanja sa sudionicima, interesnim stranama ili organizacijama različitog društveno-kulturnog podrijetla ili se radi s  timovima na više lokacija.</v>
      </c>
      <c r="D76" s="179"/>
      <c r="E76" s="179"/>
      <c r="F76" s="179"/>
      <c r="G76" s="179"/>
    </row>
    <row r="77" spans="2:20" ht="30" customHeight="1" x14ac:dyDescent="0.2">
      <c r="B77" s="20"/>
      <c r="C77" s="105" t="s">
        <v>257</v>
      </c>
      <c r="D77" s="26" t="s">
        <v>75</v>
      </c>
      <c r="E77" s="26" t="s">
        <v>76</v>
      </c>
      <c r="F77" s="26" t="s">
        <v>27</v>
      </c>
      <c r="G77" s="26" t="s">
        <v>16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76"/>
    </row>
    <row r="78" spans="2:20" ht="30" customHeight="1" x14ac:dyDescent="0.2">
      <c r="B78" s="20"/>
      <c r="C78" s="105" t="s">
        <v>258</v>
      </c>
      <c r="D78" s="26" t="s">
        <v>75</v>
      </c>
      <c r="E78" s="26" t="s">
        <v>76</v>
      </c>
      <c r="F78" s="26" t="s">
        <v>27</v>
      </c>
      <c r="G78" s="26" t="s">
        <v>16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76"/>
    </row>
    <row r="79" spans="2:20" ht="30" customHeight="1" x14ac:dyDescent="0.2">
      <c r="B79" s="20"/>
      <c r="C79" s="105" t="s">
        <v>259</v>
      </c>
      <c r="D79" s="26" t="s">
        <v>75</v>
      </c>
      <c r="E79" s="26" t="s">
        <v>76</v>
      </c>
      <c r="F79" s="26" t="s">
        <v>27</v>
      </c>
      <c r="G79" s="26" t="s">
        <v>16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76"/>
    </row>
    <row r="80" spans="2:20" ht="30" customHeight="1" x14ac:dyDescent="0.2">
      <c r="B80" s="20"/>
      <c r="C80" s="105" t="s">
        <v>260</v>
      </c>
      <c r="D80" s="26" t="s">
        <v>33</v>
      </c>
      <c r="E80" s="26" t="s">
        <v>34</v>
      </c>
      <c r="F80" s="26" t="s">
        <v>35</v>
      </c>
      <c r="G80" s="26" t="s">
        <v>25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76"/>
    </row>
    <row r="81" spans="2:20" ht="30" customHeight="1" x14ac:dyDescent="0.2">
      <c r="B81" s="20"/>
      <c r="C81" s="105" t="s">
        <v>261</v>
      </c>
      <c r="D81" s="26" t="s">
        <v>75</v>
      </c>
      <c r="E81" s="26" t="s">
        <v>76</v>
      </c>
      <c r="F81" s="26" t="s">
        <v>27</v>
      </c>
      <c r="G81" s="26" t="s">
        <v>16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76"/>
    </row>
    <row r="82" spans="2:20" ht="30" customHeight="1" x14ac:dyDescent="0.2">
      <c r="B82" s="20"/>
      <c r="C82" s="105" t="s">
        <v>413</v>
      </c>
      <c r="D82" s="26" t="s">
        <v>20</v>
      </c>
      <c r="E82" s="26" t="s">
        <v>19</v>
      </c>
      <c r="F82" s="26" t="s">
        <v>18</v>
      </c>
      <c r="G82" s="102" t="s">
        <v>207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76"/>
    </row>
    <row r="83" spans="2:20" ht="30" customHeight="1" x14ac:dyDescent="0.2">
      <c r="B83" s="20"/>
      <c r="C83" s="105" t="s">
        <v>262</v>
      </c>
      <c r="D83" s="26" t="s">
        <v>20</v>
      </c>
      <c r="E83" s="26" t="s">
        <v>19</v>
      </c>
      <c r="F83" s="26" t="s">
        <v>18</v>
      </c>
      <c r="G83" s="102" t="s">
        <v>207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76"/>
    </row>
    <row r="84" spans="2:20" ht="30" customHeight="1" x14ac:dyDescent="0.2">
      <c r="B84" s="20"/>
      <c r="C84" s="105" t="s">
        <v>263</v>
      </c>
      <c r="D84" s="26" t="s">
        <v>75</v>
      </c>
      <c r="E84" s="26" t="s">
        <v>76</v>
      </c>
      <c r="F84" s="26" t="s">
        <v>27</v>
      </c>
      <c r="G84" s="26" t="s">
        <v>16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76"/>
    </row>
    <row r="85" spans="2:20" ht="30" customHeight="1" x14ac:dyDescent="0.2">
      <c r="B85" s="20"/>
      <c r="C85" s="105" t="s">
        <v>264</v>
      </c>
      <c r="D85" s="26" t="s">
        <v>75</v>
      </c>
      <c r="E85" s="26" t="s">
        <v>76</v>
      </c>
      <c r="F85" s="26" t="s">
        <v>27</v>
      </c>
      <c r="G85" s="26" t="s">
        <v>16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76"/>
    </row>
    <row r="86" spans="2:20" s="14" customFormat="1" ht="24" customHeight="1" x14ac:dyDescent="0.2">
      <c r="G86" s="90" t="s">
        <v>181</v>
      </c>
      <c r="H86" s="25" t="str">
        <f>IF(SUM(H77:H85)=0,"",AVERAGE(H77:H85))</f>
        <v/>
      </c>
      <c r="I86" s="25" t="str">
        <f t="shared" ref="I86:S86" si="6">IF(SUM(I77:I85)=0,"",AVERAGE(I77:I85))</f>
        <v/>
      </c>
      <c r="J86" s="25" t="str">
        <f t="shared" si="6"/>
        <v/>
      </c>
      <c r="K86" s="25" t="str">
        <f t="shared" si="6"/>
        <v/>
      </c>
      <c r="L86" s="25" t="str">
        <f t="shared" si="6"/>
        <v/>
      </c>
      <c r="M86" s="25" t="str">
        <f t="shared" si="6"/>
        <v/>
      </c>
      <c r="N86" s="25" t="str">
        <f t="shared" si="6"/>
        <v/>
      </c>
      <c r="O86" s="25" t="str">
        <f t="shared" si="6"/>
        <v/>
      </c>
      <c r="P86" s="25" t="str">
        <f t="shared" si="6"/>
        <v/>
      </c>
      <c r="Q86" s="25" t="str">
        <f t="shared" si="6"/>
        <v/>
      </c>
      <c r="R86" s="25" t="str">
        <f t="shared" si="6"/>
        <v/>
      </c>
      <c r="S86" s="25" t="str">
        <f t="shared" si="6"/>
        <v/>
      </c>
    </row>
    <row r="87" spans="2:20" ht="24" customHeight="1" x14ac:dyDescent="0.2">
      <c r="C87" s="19"/>
      <c r="D87" s="13"/>
      <c r="E87" s="13"/>
      <c r="F87" s="13"/>
      <c r="G87" s="90" t="s">
        <v>439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</row>
    <row r="88" spans="2:20" x14ac:dyDescent="0.2">
      <c r="C88" s="19"/>
      <c r="D88" s="10"/>
      <c r="E88" s="10"/>
      <c r="F88" s="10"/>
      <c r="G88" s="10"/>
    </row>
    <row r="89" spans="2:20" ht="54.95" customHeight="1" x14ac:dyDescent="0.2">
      <c r="B89" s="23">
        <v>8</v>
      </c>
      <c r="C89" s="179" t="str">
        <f>'Ocjena kandidata'!C17</f>
        <v>Vodstvo, timski rad i odluke (kompleksnost vezana uz timove): ovaj pokazatelj pokriva zahtjeve za upravljanje / vodstvo unutar projekta, programa ili portfelja. Ovaj se pokazatelj usredotočuje na složenost koja proizlazi iz odnosa s timom (timovima) i njihovom zrelosti, a time i vizijom, vodstvom i upravljanjem timom koji je potreban za isporuku.</v>
      </c>
      <c r="D89" s="179"/>
      <c r="E89" s="179"/>
      <c r="F89" s="179"/>
      <c r="G89" s="179"/>
    </row>
    <row r="90" spans="2:20" ht="30" customHeight="1" x14ac:dyDescent="0.2">
      <c r="B90" s="20"/>
      <c r="C90" s="105" t="s">
        <v>334</v>
      </c>
      <c r="D90" s="26" t="s">
        <v>20</v>
      </c>
      <c r="E90" s="26" t="s">
        <v>19</v>
      </c>
      <c r="F90" s="26" t="s">
        <v>18</v>
      </c>
      <c r="G90" s="102" t="s">
        <v>332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76"/>
    </row>
    <row r="91" spans="2:20" ht="30" customHeight="1" x14ac:dyDescent="0.2">
      <c r="B91" s="20"/>
      <c r="C91" s="105" t="s">
        <v>266</v>
      </c>
      <c r="D91" s="26" t="s">
        <v>26</v>
      </c>
      <c r="E91" s="26" t="s">
        <v>36</v>
      </c>
      <c r="F91" s="26" t="s">
        <v>37</v>
      </c>
      <c r="G91" s="102" t="s">
        <v>333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76"/>
    </row>
    <row r="92" spans="2:20" ht="30" customHeight="1" x14ac:dyDescent="0.2">
      <c r="B92" s="20"/>
      <c r="C92" s="105" t="s">
        <v>267</v>
      </c>
      <c r="D92" s="102" t="s">
        <v>203</v>
      </c>
      <c r="E92" s="102" t="s">
        <v>204</v>
      </c>
      <c r="F92" s="102" t="s">
        <v>205</v>
      </c>
      <c r="G92" s="102" t="s">
        <v>206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76"/>
    </row>
    <row r="93" spans="2:20" ht="39.75" customHeight="1" x14ac:dyDescent="0.2">
      <c r="B93" s="20"/>
      <c r="C93" s="105" t="s">
        <v>268</v>
      </c>
      <c r="D93" s="102" t="s">
        <v>270</v>
      </c>
      <c r="E93" s="102" t="s">
        <v>271</v>
      </c>
      <c r="F93" s="102" t="s">
        <v>272</v>
      </c>
      <c r="G93" s="102" t="s">
        <v>273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76"/>
    </row>
    <row r="94" spans="2:20" ht="30" customHeight="1" x14ac:dyDescent="0.2">
      <c r="B94" s="20"/>
      <c r="C94" s="105" t="s">
        <v>269</v>
      </c>
      <c r="D94" s="102" t="s">
        <v>203</v>
      </c>
      <c r="E94" s="102" t="s">
        <v>204</v>
      </c>
      <c r="F94" s="102" t="s">
        <v>205</v>
      </c>
      <c r="G94" s="102" t="s">
        <v>206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76"/>
    </row>
    <row r="95" spans="2:20" s="14" customFormat="1" ht="24" customHeight="1" x14ac:dyDescent="0.2">
      <c r="G95" s="90" t="s">
        <v>181</v>
      </c>
      <c r="H95" s="25" t="str">
        <f>IF(SUM(H90:H94)=0,"",AVERAGE(H90:H94))</f>
        <v/>
      </c>
      <c r="I95" s="25" t="str">
        <f t="shared" ref="I95:S95" si="7">IF(SUM(I90:I94)=0,"",AVERAGE(I90:I94))</f>
        <v/>
      </c>
      <c r="J95" s="25" t="str">
        <f t="shared" si="7"/>
        <v/>
      </c>
      <c r="K95" s="25" t="str">
        <f t="shared" si="7"/>
        <v/>
      </c>
      <c r="L95" s="25" t="str">
        <f t="shared" si="7"/>
        <v/>
      </c>
      <c r="M95" s="25" t="str">
        <f t="shared" si="7"/>
        <v/>
      </c>
      <c r="N95" s="25" t="str">
        <f t="shared" si="7"/>
        <v/>
      </c>
      <c r="O95" s="25" t="str">
        <f t="shared" si="7"/>
        <v/>
      </c>
      <c r="P95" s="25" t="str">
        <f t="shared" si="7"/>
        <v/>
      </c>
      <c r="Q95" s="25" t="str">
        <f t="shared" si="7"/>
        <v/>
      </c>
      <c r="R95" s="25" t="str">
        <f t="shared" si="7"/>
        <v/>
      </c>
      <c r="S95" s="25" t="str">
        <f t="shared" si="7"/>
        <v/>
      </c>
    </row>
    <row r="96" spans="2:20" ht="24" customHeight="1" x14ac:dyDescent="0.2">
      <c r="C96" s="19"/>
      <c r="D96" s="13"/>
      <c r="E96" s="13"/>
      <c r="F96" s="13"/>
      <c r="G96" s="90" t="s">
        <v>439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</row>
    <row r="97" spans="2:20" x14ac:dyDescent="0.2">
      <c r="C97" s="19"/>
      <c r="D97" s="10"/>
      <c r="E97" s="10"/>
      <c r="F97" s="10"/>
      <c r="G97" s="10"/>
    </row>
    <row r="98" spans="2:20" ht="66" customHeight="1" x14ac:dyDescent="0.2">
      <c r="B98" s="23">
        <v>9</v>
      </c>
      <c r="C98" s="179" t="str">
        <f>'Ocjena kandidata'!C18</f>
        <v>Stupanj inovacija i opći uvjeti (kompleksnost vezana uz inovacije): ovaj pokazatelj pokriva složenost koja proizlazi iz stupnja tehničke inovacije projekta, programa ili portfelja. Ovaj pokazatelj može se usredotočiti na učenje i povezanu snalažljivost potrebnu za inovaciju i / ili rad s nepoznatim ishodima, pristupima, procesima, alatima i / ili metodama.</v>
      </c>
      <c r="D98" s="179"/>
      <c r="E98" s="179"/>
      <c r="F98" s="179"/>
      <c r="G98" s="179"/>
    </row>
    <row r="99" spans="2:20" ht="30" customHeight="1" x14ac:dyDescent="0.2">
      <c r="B99" s="20"/>
      <c r="C99" s="92" t="s">
        <v>335</v>
      </c>
      <c r="D99" s="26" t="s">
        <v>12</v>
      </c>
      <c r="E99" s="26" t="s">
        <v>13</v>
      </c>
      <c r="F99" s="26" t="s">
        <v>14</v>
      </c>
      <c r="G99" s="26" t="s">
        <v>74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76"/>
    </row>
    <row r="100" spans="2:20" ht="37.5" customHeight="1" x14ac:dyDescent="0.2">
      <c r="B100" s="20"/>
      <c r="C100" s="105" t="s">
        <v>274</v>
      </c>
      <c r="D100" s="102" t="s">
        <v>278</v>
      </c>
      <c r="E100" s="102" t="s">
        <v>277</v>
      </c>
      <c r="F100" s="102" t="s">
        <v>279</v>
      </c>
      <c r="G100" s="102" t="s">
        <v>280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76"/>
    </row>
    <row r="101" spans="2:20" ht="47.25" customHeight="1" x14ac:dyDescent="0.2">
      <c r="B101" s="20"/>
      <c r="C101" s="105" t="s">
        <v>275</v>
      </c>
      <c r="D101" s="102" t="s">
        <v>417</v>
      </c>
      <c r="E101" s="102" t="s">
        <v>418</v>
      </c>
      <c r="F101" s="102" t="s">
        <v>419</v>
      </c>
      <c r="G101" s="102" t="s">
        <v>420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76"/>
    </row>
    <row r="102" spans="2:20" ht="49.5" customHeight="1" x14ac:dyDescent="0.2">
      <c r="B102" s="20"/>
      <c r="C102" s="105" t="s">
        <v>276</v>
      </c>
      <c r="D102" s="102" t="s">
        <v>278</v>
      </c>
      <c r="E102" s="102" t="s">
        <v>277</v>
      </c>
      <c r="F102" s="102" t="s">
        <v>279</v>
      </c>
      <c r="G102" s="102" t="s">
        <v>280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76"/>
    </row>
    <row r="103" spans="2:20" ht="30" customHeight="1" x14ac:dyDescent="0.2">
      <c r="B103" s="20"/>
      <c r="C103" s="108" t="s">
        <v>285</v>
      </c>
      <c r="D103" s="102" t="s">
        <v>281</v>
      </c>
      <c r="E103" s="102" t="s">
        <v>282</v>
      </c>
      <c r="F103" s="102" t="s">
        <v>283</v>
      </c>
      <c r="G103" s="102" t="s">
        <v>284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76"/>
    </row>
    <row r="104" spans="2:20" s="14" customFormat="1" ht="24" customHeight="1" x14ac:dyDescent="0.2">
      <c r="G104" s="90" t="s">
        <v>181</v>
      </c>
      <c r="H104" s="25" t="str">
        <f>IF(SUM(H99:H103)=0,"",AVERAGE(H99:H103))</f>
        <v/>
      </c>
      <c r="I104" s="25" t="str">
        <f t="shared" ref="I104:S104" si="8">IF(SUM(I99:I103)=0,"",AVERAGE(I99:I103))</f>
        <v/>
      </c>
      <c r="J104" s="25" t="str">
        <f t="shared" si="8"/>
        <v/>
      </c>
      <c r="K104" s="25" t="str">
        <f t="shared" si="8"/>
        <v/>
      </c>
      <c r="L104" s="25" t="str">
        <f t="shared" si="8"/>
        <v/>
      </c>
      <c r="M104" s="25" t="str">
        <f t="shared" si="8"/>
        <v/>
      </c>
      <c r="N104" s="25" t="str">
        <f t="shared" si="8"/>
        <v/>
      </c>
      <c r="O104" s="25" t="str">
        <f t="shared" si="8"/>
        <v/>
      </c>
      <c r="P104" s="25" t="str">
        <f t="shared" si="8"/>
        <v/>
      </c>
      <c r="Q104" s="25" t="str">
        <f t="shared" si="8"/>
        <v/>
      </c>
      <c r="R104" s="25" t="str">
        <f t="shared" si="8"/>
        <v/>
      </c>
      <c r="S104" s="25" t="str">
        <f t="shared" si="8"/>
        <v/>
      </c>
    </row>
    <row r="105" spans="2:20" ht="24" customHeight="1" x14ac:dyDescent="0.2">
      <c r="C105" s="19"/>
      <c r="D105" s="13"/>
      <c r="E105" s="13"/>
      <c r="F105" s="13"/>
      <c r="G105" s="90" t="s">
        <v>439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</row>
    <row r="106" spans="2:20" x14ac:dyDescent="0.2">
      <c r="C106" s="19"/>
      <c r="D106" s="10"/>
      <c r="E106" s="10"/>
      <c r="F106" s="10"/>
      <c r="G106" s="10"/>
    </row>
    <row r="107" spans="2:20" ht="57" customHeight="1" x14ac:dyDescent="0.2">
      <c r="B107" s="23">
        <v>10</v>
      </c>
      <c r="C107" s="179" t="str">
        <f>'Ocjena kandidata'!C19</f>
        <v>Potražnja za koordinacijom (kompleksnost s obzirom na autonomiju): ovaj pokazatelj pokriva količinu autonomije i odgovornosti koju je dobio ili preuzeo/pokazao voditelj projekta, programa ili portfelja. Ovaj se pokazatelj usredotočuje na koordinaciju, komunikaciju, promicanje i obranu interesa projekta, programa ili portfelja s drugima.</v>
      </c>
      <c r="D107" s="179"/>
      <c r="E107" s="179"/>
      <c r="F107" s="179"/>
      <c r="G107" s="179"/>
    </row>
    <row r="108" spans="2:20" ht="30" customHeight="1" x14ac:dyDescent="0.2">
      <c r="B108" s="20"/>
      <c r="C108" s="105" t="s">
        <v>336</v>
      </c>
      <c r="D108" s="102" t="s">
        <v>168</v>
      </c>
      <c r="E108" s="102" t="s">
        <v>167</v>
      </c>
      <c r="F108" s="102" t="s">
        <v>166</v>
      </c>
      <c r="G108" s="102" t="s">
        <v>165</v>
      </c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6"/>
    </row>
    <row r="109" spans="2:20" ht="30" customHeight="1" x14ac:dyDescent="0.2">
      <c r="B109" s="20"/>
      <c r="C109" s="105" t="s">
        <v>337</v>
      </c>
      <c r="D109" s="102" t="s">
        <v>168</v>
      </c>
      <c r="E109" s="102" t="s">
        <v>167</v>
      </c>
      <c r="F109" s="102" t="s">
        <v>166</v>
      </c>
      <c r="G109" s="102" t="s">
        <v>165</v>
      </c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6"/>
    </row>
    <row r="110" spans="2:20" ht="30" customHeight="1" x14ac:dyDescent="0.2">
      <c r="B110" s="20"/>
      <c r="C110" s="105" t="s">
        <v>338</v>
      </c>
      <c r="D110" s="102" t="s">
        <v>168</v>
      </c>
      <c r="E110" s="102" t="s">
        <v>167</v>
      </c>
      <c r="F110" s="102" t="s">
        <v>166</v>
      </c>
      <c r="G110" s="102" t="s">
        <v>165</v>
      </c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6"/>
    </row>
    <row r="111" spans="2:20" s="14" customFormat="1" ht="24" customHeight="1" x14ac:dyDescent="0.2">
      <c r="G111" s="90" t="s">
        <v>181</v>
      </c>
      <c r="H111" s="25" t="str">
        <f>IF(SUM(H108:H110)=0,"",AVERAGE(H108:H110))</f>
        <v/>
      </c>
      <c r="I111" s="25" t="str">
        <f t="shared" ref="I111:S111" si="9">IF(SUM(I108:I110)=0,"",AVERAGE(I108:I110))</f>
        <v/>
      </c>
      <c r="J111" s="25" t="str">
        <f t="shared" si="9"/>
        <v/>
      </c>
      <c r="K111" s="25" t="str">
        <f t="shared" si="9"/>
        <v/>
      </c>
      <c r="L111" s="25" t="str">
        <f t="shared" si="9"/>
        <v/>
      </c>
      <c r="M111" s="25" t="str">
        <f t="shared" si="9"/>
        <v/>
      </c>
      <c r="N111" s="25" t="str">
        <f t="shared" si="9"/>
        <v/>
      </c>
      <c r="O111" s="25" t="str">
        <f t="shared" si="9"/>
        <v/>
      </c>
      <c r="P111" s="25" t="str">
        <f t="shared" si="9"/>
        <v/>
      </c>
      <c r="Q111" s="25" t="str">
        <f t="shared" si="9"/>
        <v/>
      </c>
      <c r="R111" s="25" t="str">
        <f t="shared" si="9"/>
        <v/>
      </c>
      <c r="S111" s="25" t="str">
        <f t="shared" si="9"/>
        <v/>
      </c>
    </row>
    <row r="112" spans="2:20" ht="24" customHeight="1" x14ac:dyDescent="0.2">
      <c r="C112" s="19"/>
      <c r="D112" s="13"/>
      <c r="E112" s="13"/>
      <c r="F112" s="13"/>
      <c r="G112" s="90" t="s">
        <v>439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</row>
    <row r="113" spans="3:19" ht="17.100000000000001" customHeight="1" x14ac:dyDescent="0.2"/>
    <row r="114" spans="3:19" ht="17.100000000000001" customHeight="1" x14ac:dyDescent="0.2">
      <c r="E114" s="103" t="s">
        <v>193</v>
      </c>
    </row>
    <row r="115" spans="3:19" ht="17.100000000000001" customHeight="1" x14ac:dyDescent="0.2">
      <c r="F115" s="91" t="s">
        <v>194</v>
      </c>
      <c r="G115" s="8">
        <v>1</v>
      </c>
      <c r="H115" s="30" t="str">
        <f t="shared" ref="H115:S115" si="10">IF(H21="",H20,H21)</f>
        <v/>
      </c>
      <c r="I115" s="30" t="str">
        <f t="shared" si="10"/>
        <v/>
      </c>
      <c r="J115" s="30" t="str">
        <f t="shared" si="10"/>
        <v/>
      </c>
      <c r="K115" s="30" t="str">
        <f t="shared" si="10"/>
        <v/>
      </c>
      <c r="L115" s="30" t="str">
        <f t="shared" si="10"/>
        <v/>
      </c>
      <c r="M115" s="30" t="str">
        <f t="shared" si="10"/>
        <v/>
      </c>
      <c r="N115" s="30" t="str">
        <f t="shared" si="10"/>
        <v/>
      </c>
      <c r="O115" s="30" t="str">
        <f t="shared" si="10"/>
        <v/>
      </c>
      <c r="P115" s="30" t="str">
        <f t="shared" si="10"/>
        <v/>
      </c>
      <c r="Q115" s="30" t="str">
        <f t="shared" si="10"/>
        <v/>
      </c>
      <c r="R115" s="30" t="str">
        <f t="shared" si="10"/>
        <v/>
      </c>
      <c r="S115" s="30" t="str">
        <f t="shared" si="10"/>
        <v/>
      </c>
    </row>
    <row r="116" spans="3:19" ht="17.100000000000001" customHeight="1" x14ac:dyDescent="0.2">
      <c r="F116" s="91" t="s">
        <v>194</v>
      </c>
      <c r="G116" s="8">
        <f>1+G115</f>
        <v>2</v>
      </c>
      <c r="H116" s="30" t="str">
        <f t="shared" ref="H116:S116" si="11">IF(H29="",H28,H29)</f>
        <v/>
      </c>
      <c r="I116" s="30" t="str">
        <f t="shared" si="11"/>
        <v/>
      </c>
      <c r="J116" s="30" t="str">
        <f t="shared" si="11"/>
        <v/>
      </c>
      <c r="K116" s="30" t="str">
        <f t="shared" si="11"/>
        <v/>
      </c>
      <c r="L116" s="30" t="str">
        <f t="shared" si="11"/>
        <v/>
      </c>
      <c r="M116" s="30" t="str">
        <f t="shared" si="11"/>
        <v/>
      </c>
      <c r="N116" s="30" t="str">
        <f t="shared" si="11"/>
        <v/>
      </c>
      <c r="O116" s="30" t="str">
        <f t="shared" si="11"/>
        <v/>
      </c>
      <c r="P116" s="30" t="str">
        <f t="shared" si="11"/>
        <v/>
      </c>
      <c r="Q116" s="30" t="str">
        <f t="shared" si="11"/>
        <v/>
      </c>
      <c r="R116" s="30" t="str">
        <f t="shared" si="11"/>
        <v/>
      </c>
      <c r="S116" s="30" t="str">
        <f t="shared" si="11"/>
        <v/>
      </c>
    </row>
    <row r="117" spans="3:19" ht="17.100000000000001" customHeight="1" x14ac:dyDescent="0.2">
      <c r="F117" s="91" t="s">
        <v>194</v>
      </c>
      <c r="G117" s="8">
        <f t="shared" ref="G117:G124" si="12">1+G116</f>
        <v>3</v>
      </c>
      <c r="H117" s="30" t="str">
        <f t="shared" ref="H117:S117" si="13">IF(H40="",H39,H40)</f>
        <v/>
      </c>
      <c r="I117" s="30" t="str">
        <f t="shared" si="13"/>
        <v/>
      </c>
      <c r="J117" s="30" t="str">
        <f t="shared" si="13"/>
        <v/>
      </c>
      <c r="K117" s="30" t="str">
        <f t="shared" si="13"/>
        <v/>
      </c>
      <c r="L117" s="30" t="str">
        <f t="shared" si="13"/>
        <v/>
      </c>
      <c r="M117" s="30" t="str">
        <f t="shared" si="13"/>
        <v/>
      </c>
      <c r="N117" s="30" t="str">
        <f t="shared" si="13"/>
        <v/>
      </c>
      <c r="O117" s="30" t="str">
        <f t="shared" si="13"/>
        <v/>
      </c>
      <c r="P117" s="30" t="str">
        <f t="shared" si="13"/>
        <v/>
      </c>
      <c r="Q117" s="30" t="str">
        <f t="shared" si="13"/>
        <v/>
      </c>
      <c r="R117" s="30" t="str">
        <f t="shared" si="13"/>
        <v/>
      </c>
      <c r="S117" s="30" t="str">
        <f t="shared" si="13"/>
        <v/>
      </c>
    </row>
    <row r="118" spans="3:19" ht="17.100000000000001" customHeight="1" x14ac:dyDescent="0.2">
      <c r="F118" s="91" t="s">
        <v>194</v>
      </c>
      <c r="G118" s="8">
        <f t="shared" si="12"/>
        <v>4</v>
      </c>
      <c r="H118" s="30" t="str">
        <f>IF(H49="",H48,H49)</f>
        <v/>
      </c>
      <c r="I118" s="30" t="str">
        <f t="shared" ref="I118:S118" si="14">IF(I49="",I48,I49)</f>
        <v/>
      </c>
      <c r="J118" s="30" t="str">
        <f t="shared" si="14"/>
        <v/>
      </c>
      <c r="K118" s="30" t="str">
        <f t="shared" si="14"/>
        <v/>
      </c>
      <c r="L118" s="30" t="str">
        <f t="shared" si="14"/>
        <v/>
      </c>
      <c r="M118" s="30" t="str">
        <f t="shared" si="14"/>
        <v/>
      </c>
      <c r="N118" s="30" t="str">
        <f t="shared" si="14"/>
        <v/>
      </c>
      <c r="O118" s="30" t="str">
        <f t="shared" si="14"/>
        <v/>
      </c>
      <c r="P118" s="30" t="str">
        <f t="shared" si="14"/>
        <v/>
      </c>
      <c r="Q118" s="30" t="str">
        <f t="shared" si="14"/>
        <v/>
      </c>
      <c r="R118" s="30" t="str">
        <f t="shared" si="14"/>
        <v/>
      </c>
      <c r="S118" s="30" t="str">
        <f t="shared" si="14"/>
        <v/>
      </c>
    </row>
    <row r="119" spans="3:19" ht="17.100000000000001" customHeight="1" x14ac:dyDescent="0.2">
      <c r="F119" s="91" t="s">
        <v>194</v>
      </c>
      <c r="G119" s="8">
        <f t="shared" si="12"/>
        <v>5</v>
      </c>
      <c r="H119" s="30" t="str">
        <f>IF(H62="",H61,H62)</f>
        <v/>
      </c>
      <c r="I119" s="30" t="str">
        <f t="shared" ref="I119:S119" si="15">IF(I62="",I61,I62)</f>
        <v/>
      </c>
      <c r="J119" s="30" t="str">
        <f t="shared" si="15"/>
        <v/>
      </c>
      <c r="K119" s="30" t="str">
        <f t="shared" si="15"/>
        <v/>
      </c>
      <c r="L119" s="30" t="str">
        <f t="shared" si="15"/>
        <v/>
      </c>
      <c r="M119" s="30" t="str">
        <f t="shared" si="15"/>
        <v/>
      </c>
      <c r="N119" s="30" t="str">
        <f t="shared" si="15"/>
        <v/>
      </c>
      <c r="O119" s="30" t="str">
        <f t="shared" si="15"/>
        <v/>
      </c>
      <c r="P119" s="30" t="str">
        <f t="shared" si="15"/>
        <v/>
      </c>
      <c r="Q119" s="30" t="str">
        <f t="shared" si="15"/>
        <v/>
      </c>
      <c r="R119" s="30" t="str">
        <f t="shared" si="15"/>
        <v/>
      </c>
      <c r="S119" s="30" t="str">
        <f t="shared" si="15"/>
        <v/>
      </c>
    </row>
    <row r="120" spans="3:19" ht="17.100000000000001" customHeight="1" x14ac:dyDescent="0.2">
      <c r="F120" s="91" t="s">
        <v>194</v>
      </c>
      <c r="G120" s="8">
        <f t="shared" si="12"/>
        <v>6</v>
      </c>
      <c r="H120" s="30" t="str">
        <f>IF(H74="",H73,H74)</f>
        <v/>
      </c>
      <c r="I120" s="30" t="str">
        <f t="shared" ref="I120:S120" si="16">IF(I74="",I73,I74)</f>
        <v/>
      </c>
      <c r="J120" s="30" t="str">
        <f t="shared" si="16"/>
        <v/>
      </c>
      <c r="K120" s="30" t="str">
        <f t="shared" si="16"/>
        <v/>
      </c>
      <c r="L120" s="30" t="str">
        <f t="shared" si="16"/>
        <v/>
      </c>
      <c r="M120" s="30" t="str">
        <f t="shared" si="16"/>
        <v/>
      </c>
      <c r="N120" s="30" t="str">
        <f t="shared" si="16"/>
        <v/>
      </c>
      <c r="O120" s="30" t="str">
        <f t="shared" si="16"/>
        <v/>
      </c>
      <c r="P120" s="30" t="str">
        <f t="shared" si="16"/>
        <v/>
      </c>
      <c r="Q120" s="30" t="str">
        <f t="shared" si="16"/>
        <v/>
      </c>
      <c r="R120" s="30" t="str">
        <f t="shared" si="16"/>
        <v/>
      </c>
      <c r="S120" s="30" t="str">
        <f t="shared" si="16"/>
        <v/>
      </c>
    </row>
    <row r="121" spans="3:19" ht="17.100000000000001" customHeight="1" x14ac:dyDescent="0.2">
      <c r="F121" s="91" t="s">
        <v>194</v>
      </c>
      <c r="G121" s="8">
        <f t="shared" si="12"/>
        <v>7</v>
      </c>
      <c r="H121" s="30" t="str">
        <f>IF(H87="",H86,H87)</f>
        <v/>
      </c>
      <c r="I121" s="30" t="str">
        <f t="shared" ref="I121:S121" si="17">IF(I87="",I86,I87)</f>
        <v/>
      </c>
      <c r="J121" s="30" t="str">
        <f t="shared" si="17"/>
        <v/>
      </c>
      <c r="K121" s="30" t="str">
        <f t="shared" si="17"/>
        <v/>
      </c>
      <c r="L121" s="30" t="str">
        <f t="shared" si="17"/>
        <v/>
      </c>
      <c r="M121" s="30" t="str">
        <f t="shared" si="17"/>
        <v/>
      </c>
      <c r="N121" s="30" t="str">
        <f t="shared" si="17"/>
        <v/>
      </c>
      <c r="O121" s="30" t="str">
        <f t="shared" si="17"/>
        <v/>
      </c>
      <c r="P121" s="30" t="str">
        <f t="shared" si="17"/>
        <v/>
      </c>
      <c r="Q121" s="30" t="str">
        <f t="shared" si="17"/>
        <v/>
      </c>
      <c r="R121" s="30" t="str">
        <f t="shared" si="17"/>
        <v/>
      </c>
      <c r="S121" s="30" t="str">
        <f t="shared" si="17"/>
        <v/>
      </c>
    </row>
    <row r="122" spans="3:19" ht="17.100000000000001" customHeight="1" x14ac:dyDescent="0.2">
      <c r="F122" s="91" t="s">
        <v>194</v>
      </c>
      <c r="G122" s="8">
        <f t="shared" si="12"/>
        <v>8</v>
      </c>
      <c r="H122" s="30" t="str">
        <f>IF(H96="",H95,H96)</f>
        <v/>
      </c>
      <c r="I122" s="30" t="str">
        <f t="shared" ref="I122:S122" si="18">IF(I96="",I95,I96)</f>
        <v/>
      </c>
      <c r="J122" s="30" t="str">
        <f t="shared" si="18"/>
        <v/>
      </c>
      <c r="K122" s="30" t="str">
        <f t="shared" si="18"/>
        <v/>
      </c>
      <c r="L122" s="30" t="str">
        <f t="shared" si="18"/>
        <v/>
      </c>
      <c r="M122" s="30" t="str">
        <f t="shared" si="18"/>
        <v/>
      </c>
      <c r="N122" s="30" t="str">
        <f t="shared" si="18"/>
        <v/>
      </c>
      <c r="O122" s="30" t="str">
        <f t="shared" si="18"/>
        <v/>
      </c>
      <c r="P122" s="30" t="str">
        <f t="shared" si="18"/>
        <v/>
      </c>
      <c r="Q122" s="30" t="str">
        <f t="shared" si="18"/>
        <v/>
      </c>
      <c r="R122" s="30" t="str">
        <f t="shared" si="18"/>
        <v/>
      </c>
      <c r="S122" s="30" t="str">
        <f t="shared" si="18"/>
        <v/>
      </c>
    </row>
    <row r="123" spans="3:19" ht="17.100000000000001" customHeight="1" x14ac:dyDescent="0.2">
      <c r="F123" s="91" t="s">
        <v>194</v>
      </c>
      <c r="G123" s="8">
        <f t="shared" si="12"/>
        <v>9</v>
      </c>
      <c r="H123" s="30" t="str">
        <f>IF(H105="",H104,H105)</f>
        <v/>
      </c>
      <c r="I123" s="30" t="str">
        <f t="shared" ref="I123:S123" si="19">IF(I105="",I104,I105)</f>
        <v/>
      </c>
      <c r="J123" s="30" t="str">
        <f t="shared" si="19"/>
        <v/>
      </c>
      <c r="K123" s="30" t="str">
        <f t="shared" si="19"/>
        <v/>
      </c>
      <c r="L123" s="30" t="str">
        <f t="shared" si="19"/>
        <v/>
      </c>
      <c r="M123" s="30" t="str">
        <f t="shared" si="19"/>
        <v/>
      </c>
      <c r="N123" s="30" t="str">
        <f t="shared" si="19"/>
        <v/>
      </c>
      <c r="O123" s="30" t="str">
        <f t="shared" si="19"/>
        <v/>
      </c>
      <c r="P123" s="30" t="str">
        <f t="shared" si="19"/>
        <v/>
      </c>
      <c r="Q123" s="30" t="str">
        <f t="shared" si="19"/>
        <v/>
      </c>
      <c r="R123" s="30" t="str">
        <f t="shared" si="19"/>
        <v/>
      </c>
      <c r="S123" s="30" t="str">
        <f t="shared" si="19"/>
        <v/>
      </c>
    </row>
    <row r="124" spans="3:19" ht="17.100000000000001" customHeight="1" x14ac:dyDescent="0.2">
      <c r="F124" s="91" t="s">
        <v>194</v>
      </c>
      <c r="G124" s="8">
        <f t="shared" si="12"/>
        <v>10</v>
      </c>
      <c r="H124" s="30" t="str">
        <f>IF(H112="",H111,H112)</f>
        <v/>
      </c>
      <c r="I124" s="30" t="str">
        <f t="shared" ref="I124:S124" si="20">IF(I112="",I111,I112)</f>
        <v/>
      </c>
      <c r="J124" s="30" t="str">
        <f t="shared" si="20"/>
        <v/>
      </c>
      <c r="K124" s="30" t="str">
        <f t="shared" si="20"/>
        <v/>
      </c>
      <c r="L124" s="30" t="str">
        <f t="shared" si="20"/>
        <v/>
      </c>
      <c r="M124" s="30" t="str">
        <f t="shared" si="20"/>
        <v/>
      </c>
      <c r="N124" s="30" t="str">
        <f t="shared" si="20"/>
        <v/>
      </c>
      <c r="O124" s="30" t="str">
        <f t="shared" si="20"/>
        <v/>
      </c>
      <c r="P124" s="30" t="str">
        <f t="shared" si="20"/>
        <v/>
      </c>
      <c r="Q124" s="30" t="str">
        <f t="shared" si="20"/>
        <v/>
      </c>
      <c r="R124" s="30" t="str">
        <f t="shared" si="20"/>
        <v/>
      </c>
      <c r="S124" s="30" t="str">
        <f t="shared" si="20"/>
        <v/>
      </c>
    </row>
    <row r="125" spans="3:19" ht="17.100000000000001" customHeight="1" x14ac:dyDescent="0.2">
      <c r="C125" s="29" t="str">
        <f>'Ocjena kandidata'!C24</f>
        <v>Ukupan prosjek potreban za prihvaćanje:</v>
      </c>
      <c r="D125" s="8" t="str">
        <f>IF($F$4="A",3.2,IF($F$4="B",2.5,IF($F$4="C",1.6,"")))</f>
        <v/>
      </c>
      <c r="H125" s="34">
        <f>SUM(H115:H124)/10</f>
        <v>0</v>
      </c>
      <c r="I125" s="34">
        <f t="shared" ref="I125:S125" si="21">SUM(I115:I124)/10</f>
        <v>0</v>
      </c>
      <c r="J125" s="34">
        <f t="shared" si="21"/>
        <v>0</v>
      </c>
      <c r="K125" s="34">
        <f t="shared" si="21"/>
        <v>0</v>
      </c>
      <c r="L125" s="34">
        <f t="shared" si="21"/>
        <v>0</v>
      </c>
      <c r="M125" s="34">
        <f t="shared" si="21"/>
        <v>0</v>
      </c>
      <c r="N125" s="34">
        <f t="shared" si="21"/>
        <v>0</v>
      </c>
      <c r="O125" s="34">
        <f t="shared" si="21"/>
        <v>0</v>
      </c>
      <c r="P125" s="34">
        <f t="shared" si="21"/>
        <v>0</v>
      </c>
      <c r="Q125" s="34">
        <f t="shared" si="21"/>
        <v>0</v>
      </c>
      <c r="R125" s="34">
        <f t="shared" si="21"/>
        <v>0</v>
      </c>
      <c r="S125" s="34">
        <f t="shared" si="21"/>
        <v>0</v>
      </c>
    </row>
    <row r="126" spans="3:19" ht="17.100000000000001" customHeight="1" x14ac:dyDescent="0.2">
      <c r="H126" s="34" t="str">
        <f t="shared" ref="H126:S126" si="22">IF(H125&gt;$D$125,"OK","")</f>
        <v/>
      </c>
      <c r="I126" s="34" t="str">
        <f t="shared" si="22"/>
        <v/>
      </c>
      <c r="J126" s="34" t="str">
        <f t="shared" si="22"/>
        <v/>
      </c>
      <c r="K126" s="34" t="str">
        <f t="shared" si="22"/>
        <v/>
      </c>
      <c r="L126" s="34" t="str">
        <f t="shared" si="22"/>
        <v/>
      </c>
      <c r="M126" s="34" t="str">
        <f t="shared" si="22"/>
        <v/>
      </c>
      <c r="N126" s="34" t="str">
        <f t="shared" si="22"/>
        <v/>
      </c>
      <c r="O126" s="34" t="str">
        <f t="shared" si="22"/>
        <v/>
      </c>
      <c r="P126" s="34" t="str">
        <f t="shared" si="22"/>
        <v/>
      </c>
      <c r="Q126" s="34" t="str">
        <f t="shared" si="22"/>
        <v/>
      </c>
      <c r="R126" s="34" t="str">
        <f t="shared" si="22"/>
        <v/>
      </c>
      <c r="S126" s="34" t="str">
        <f t="shared" si="22"/>
        <v/>
      </c>
    </row>
    <row r="127" spans="3:19" ht="17.100000000000001" customHeight="1" x14ac:dyDescent="0.2"/>
    <row r="128" spans="3:19" ht="17.100000000000001" customHeight="1" x14ac:dyDescent="0.2">
      <c r="C128" s="31">
        <f>Upute!B31</f>
        <v>0</v>
      </c>
    </row>
    <row r="129" spans="3:21" ht="17.100000000000001" customHeight="1" x14ac:dyDescent="0.2"/>
    <row r="130" spans="3:21" ht="17.100000000000001" customHeight="1" x14ac:dyDescent="0.2"/>
    <row r="131" spans="3:21" ht="17.100000000000001" customHeight="1" x14ac:dyDescent="0.2"/>
    <row r="132" spans="3:21" ht="17.100000000000001" customHeight="1" x14ac:dyDescent="0.2"/>
    <row r="133" spans="3:21" ht="17.100000000000001" customHeight="1" x14ac:dyDescent="0.2"/>
    <row r="134" spans="3:21" ht="17.100000000000001" customHeight="1" x14ac:dyDescent="0.2"/>
    <row r="135" spans="3:21" ht="17.100000000000001" customHeight="1" x14ac:dyDescent="0.2"/>
    <row r="136" spans="3:21" ht="17.100000000000001" customHeight="1" x14ac:dyDescent="0.2"/>
    <row r="137" spans="3:21" ht="17.100000000000001" customHeight="1" x14ac:dyDescent="0.2"/>
    <row r="138" spans="3:21" ht="17.100000000000001" customHeight="1" x14ac:dyDescent="0.2"/>
    <row r="139" spans="3:21" ht="17.100000000000001" customHeight="1" x14ac:dyDescent="0.2"/>
    <row r="140" spans="3:21" ht="17.100000000000001" customHeight="1" x14ac:dyDescent="0.2"/>
    <row r="141" spans="3:21" ht="17.100000000000001" customHeight="1" x14ac:dyDescent="0.2"/>
    <row r="142" spans="3:21" ht="17.100000000000001" customHeight="1" x14ac:dyDescent="0.2"/>
    <row r="143" spans="3:21" s="12" customFormat="1" ht="17.100000000000001" customHeight="1" x14ac:dyDescent="0.2">
      <c r="C143" s="7"/>
      <c r="D143" s="7"/>
      <c r="E143" s="7"/>
      <c r="F143" s="7"/>
      <c r="G143" s="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7"/>
      <c r="U143" s="7"/>
    </row>
    <row r="144" spans="3:21" s="12" customFormat="1" ht="17.100000000000001" customHeight="1" x14ac:dyDescent="0.2">
      <c r="C144" s="7"/>
      <c r="D144" s="7"/>
      <c r="E144" s="7"/>
      <c r="F144" s="7"/>
      <c r="G144" s="7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7"/>
      <c r="U144" s="7"/>
    </row>
    <row r="145" spans="3:21" s="12" customFormat="1" ht="17.100000000000001" customHeight="1" x14ac:dyDescent="0.2">
      <c r="C145" s="7"/>
      <c r="D145" s="7"/>
      <c r="E145" s="7"/>
      <c r="F145" s="7"/>
      <c r="G145" s="7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7"/>
      <c r="U145" s="7"/>
    </row>
    <row r="146" spans="3:21" s="12" customFormat="1" ht="17.100000000000001" customHeight="1" x14ac:dyDescent="0.2">
      <c r="C146" s="7"/>
      <c r="D146" s="7"/>
      <c r="E146" s="7"/>
      <c r="F146" s="7"/>
      <c r="G146" s="7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7"/>
      <c r="U146" s="7"/>
    </row>
    <row r="147" spans="3:21" s="12" customFormat="1" ht="17.100000000000001" customHeight="1" x14ac:dyDescent="0.2">
      <c r="C147" s="7"/>
      <c r="D147" s="7"/>
      <c r="E147" s="7"/>
      <c r="F147" s="7"/>
      <c r="G147" s="7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7"/>
      <c r="U147" s="7"/>
    </row>
    <row r="148" spans="3:21" s="12" customFormat="1" ht="17.100000000000001" customHeight="1" x14ac:dyDescent="0.2">
      <c r="C148" s="7"/>
      <c r="D148" s="7"/>
      <c r="E148" s="7"/>
      <c r="F148" s="7"/>
      <c r="G148" s="7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7"/>
      <c r="U148" s="7"/>
    </row>
    <row r="149" spans="3:21" s="12" customFormat="1" ht="17.100000000000001" customHeight="1" x14ac:dyDescent="0.2">
      <c r="C149" s="7"/>
      <c r="D149" s="7"/>
      <c r="E149" s="7"/>
      <c r="F149" s="7"/>
      <c r="G149" s="7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7"/>
      <c r="U149" s="7"/>
    </row>
    <row r="150" spans="3:21" s="12" customFormat="1" ht="17.100000000000001" customHeight="1" x14ac:dyDescent="0.2">
      <c r="C150" s="7"/>
      <c r="D150" s="7"/>
      <c r="E150" s="7"/>
      <c r="F150" s="7"/>
      <c r="G150" s="7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7"/>
      <c r="U150" s="7"/>
    </row>
    <row r="151" spans="3:21" s="12" customFormat="1" ht="17.100000000000001" customHeight="1" x14ac:dyDescent="0.2">
      <c r="C151" s="7"/>
      <c r="D151" s="7"/>
      <c r="E151" s="7"/>
      <c r="F151" s="7"/>
      <c r="G151" s="7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7"/>
      <c r="U151" s="7"/>
    </row>
    <row r="152" spans="3:21" s="12" customFormat="1" ht="17.100000000000001" customHeight="1" x14ac:dyDescent="0.2">
      <c r="C152" s="7"/>
      <c r="D152" s="7"/>
      <c r="E152" s="7"/>
      <c r="F152" s="7"/>
      <c r="G152" s="7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7"/>
      <c r="U152" s="7"/>
    </row>
    <row r="153" spans="3:21" s="12" customFormat="1" ht="17.100000000000001" customHeight="1" x14ac:dyDescent="0.2">
      <c r="C153" s="7"/>
      <c r="D153" s="7"/>
      <c r="E153" s="7"/>
      <c r="F153" s="7"/>
      <c r="G153" s="7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7"/>
      <c r="U153" s="7"/>
    </row>
    <row r="154" spans="3:21" s="12" customFormat="1" ht="17.100000000000001" customHeight="1" x14ac:dyDescent="0.2">
      <c r="C154" s="7"/>
      <c r="D154" s="7"/>
      <c r="E154" s="7"/>
      <c r="F154" s="7"/>
      <c r="G154" s="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7"/>
      <c r="U154" s="7"/>
    </row>
    <row r="155" spans="3:21" s="12" customFormat="1" ht="17.100000000000001" customHeight="1" x14ac:dyDescent="0.2">
      <c r="C155" s="7"/>
      <c r="D155" s="7"/>
      <c r="E155" s="7"/>
      <c r="F155" s="7"/>
      <c r="G155" s="7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7"/>
      <c r="U155" s="7"/>
    </row>
    <row r="156" spans="3:21" s="12" customFormat="1" ht="17.100000000000001" customHeight="1" x14ac:dyDescent="0.2">
      <c r="C156" s="7"/>
      <c r="D156" s="7"/>
      <c r="E156" s="7"/>
      <c r="F156" s="7"/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7"/>
      <c r="U156" s="7"/>
    </row>
    <row r="157" spans="3:21" s="12" customFormat="1" ht="17.100000000000001" customHeight="1" x14ac:dyDescent="0.2">
      <c r="C157" s="7"/>
      <c r="D157" s="7"/>
      <c r="E157" s="7"/>
      <c r="F157" s="7"/>
      <c r="G157" s="7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7"/>
      <c r="U157" s="7"/>
    </row>
    <row r="158" spans="3:21" s="12" customFormat="1" ht="17.100000000000001" customHeight="1" x14ac:dyDescent="0.2">
      <c r="C158" s="7"/>
      <c r="D158" s="7"/>
      <c r="E158" s="7"/>
      <c r="F158" s="7"/>
      <c r="G158" s="7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7"/>
      <c r="U158" s="7"/>
    </row>
    <row r="159" spans="3:21" s="12" customFormat="1" ht="17.100000000000001" customHeight="1" x14ac:dyDescent="0.2">
      <c r="C159" s="7"/>
      <c r="D159" s="7"/>
      <c r="E159" s="7"/>
      <c r="F159" s="7"/>
      <c r="G159" s="7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7"/>
      <c r="U159" s="7"/>
    </row>
    <row r="160" spans="3:21" s="12" customFormat="1" ht="17.100000000000001" customHeight="1" x14ac:dyDescent="0.2">
      <c r="C160" s="7"/>
      <c r="D160" s="7"/>
      <c r="E160" s="7"/>
      <c r="F160" s="7"/>
      <c r="G160" s="7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7"/>
      <c r="U160" s="7"/>
    </row>
    <row r="161" spans="3:21" s="12" customFormat="1" ht="17.100000000000001" customHeight="1" x14ac:dyDescent="0.2">
      <c r="C161" s="7"/>
      <c r="D161" s="7"/>
      <c r="E161" s="7"/>
      <c r="F161" s="7"/>
      <c r="G161" s="7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7"/>
      <c r="U161" s="7"/>
    </row>
    <row r="162" spans="3:21" s="12" customFormat="1" ht="17.100000000000001" customHeight="1" x14ac:dyDescent="0.2">
      <c r="C162" s="7"/>
      <c r="D162" s="7"/>
      <c r="E162" s="7"/>
      <c r="F162" s="7"/>
      <c r="G162" s="7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7"/>
      <c r="U162" s="7"/>
    </row>
  </sheetData>
  <sheetProtection selectLockedCells="1"/>
  <customSheetViews>
    <customSheetView guid="{71A5A68B-263A-43E2-9E2C-70FE0B46C6DF}" scale="125" showGridLines="0" zeroValues="0">
      <pane xSplit="7" ySplit="7" topLeftCell="H105" activePane="bottomRight" state="frozenSplit"/>
      <selection pane="bottomRight" activeCell="D108" sqref="D108:G110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0">
    <mergeCell ref="T6:T8"/>
    <mergeCell ref="U6:U8"/>
    <mergeCell ref="C107:G107"/>
    <mergeCell ref="C8:G8"/>
    <mergeCell ref="C23:G23"/>
    <mergeCell ref="C31:G31"/>
    <mergeCell ref="C42:G42"/>
    <mergeCell ref="C51:G51"/>
    <mergeCell ref="C64:G64"/>
    <mergeCell ref="C76:G76"/>
    <mergeCell ref="C89:G89"/>
    <mergeCell ref="C98:G98"/>
    <mergeCell ref="F2:K2"/>
    <mergeCell ref="P2:S2"/>
    <mergeCell ref="F3:K3"/>
    <mergeCell ref="P3:S3"/>
    <mergeCell ref="B6:B7"/>
    <mergeCell ref="C6:C7"/>
    <mergeCell ref="D6:G6"/>
    <mergeCell ref="H6:S6"/>
  </mergeCells>
  <conditionalFormatting sqref="H126:S126">
    <cfRule type="cellIs" dxfId="1" priority="1" operator="equal">
      <formula>"OK"</formula>
    </cfRule>
  </conditionalFormatting>
  <dataValidations count="2">
    <dataValidation type="whole" allowBlank="1" showInputMessage="1" showErrorMessage="1" sqref="H90:S94 H99:S103 H9:S19 H24:S27 H52:S60 H65:S72 H77:S85 H108:S110 H21:S21 H29:S29 H40:S40 H74:S74 H87:S87 H96:S96 H105:S105 H112:S112 H49:S49 H62:S62 H32:S38 H43:S47" xr:uid="{00000000-0002-0000-0600-000000000000}">
      <formula1>1</formula1>
      <formula2>4</formula2>
    </dataValidation>
    <dataValidation allowBlank="1" showDropDown="1" showInputMessage="1" showErrorMessage="1" sqref="F4" xr:uid="{00000000-0002-0000-0600-000001000000}"/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U141"/>
  <sheetViews>
    <sheetView showGridLines="0" showZeros="0" zoomScale="125" zoomScaleNormal="125" zoomScalePageLayoutView="125" workbookViewId="0">
      <pane xSplit="7" ySplit="7" topLeftCell="H8" activePane="bottomRight" state="frozenSplit"/>
      <selection pane="topRight" activeCell="H7" sqref="H7"/>
      <selection pane="bottomLeft" activeCell="A7" sqref="A7"/>
      <selection pane="bottomRight" activeCell="G95" sqref="G95"/>
    </sheetView>
  </sheetViews>
  <sheetFormatPr defaultColWidth="10.85546875" defaultRowHeight="12.75" x14ac:dyDescent="0.2"/>
  <cols>
    <col min="1" max="1" width="2.85546875" style="7" customWidth="1"/>
    <col min="2" max="2" width="3.85546875" style="12" customWidth="1"/>
    <col min="3" max="3" width="41.28515625" style="7" customWidth="1"/>
    <col min="4" max="5" width="9.140625" style="7" customWidth="1"/>
    <col min="6" max="6" width="10.140625" style="7" customWidth="1"/>
    <col min="7" max="7" width="9.85546875" style="7" customWidth="1"/>
    <col min="8" max="19" width="4.85546875" style="8" customWidth="1"/>
    <col min="20" max="20" width="40.85546875" style="7" customWidth="1"/>
    <col min="21" max="21" width="30.85546875" style="7" customWidth="1"/>
    <col min="22" max="16384" width="10.85546875" style="7"/>
  </cols>
  <sheetData>
    <row r="2" spans="2:21" s="2" customFormat="1" ht="20.100000000000001" customHeight="1" x14ac:dyDescent="0.2">
      <c r="B2" s="11"/>
      <c r="C2" s="87" t="s">
        <v>128</v>
      </c>
      <c r="D2" s="97"/>
      <c r="E2" s="98" t="s">
        <v>127</v>
      </c>
      <c r="F2" s="185">
        <f>'Ocjena kandidata'!D3</f>
        <v>0</v>
      </c>
      <c r="G2" s="185"/>
      <c r="H2" s="185"/>
      <c r="I2" s="185"/>
      <c r="J2" s="185"/>
      <c r="K2" s="185"/>
      <c r="L2" s="16"/>
      <c r="M2" s="16"/>
      <c r="N2" s="16"/>
      <c r="O2" s="99" t="s">
        <v>103</v>
      </c>
      <c r="P2" s="184">
        <f>'Ocjena kandidata'!K3</f>
        <v>0</v>
      </c>
      <c r="Q2" s="184"/>
      <c r="R2" s="184"/>
      <c r="S2" s="184"/>
    </row>
    <row r="3" spans="2:21" s="2" customFormat="1" ht="20.100000000000001" customHeight="1" x14ac:dyDescent="0.2">
      <c r="B3" s="11"/>
      <c r="C3" s="87" t="s">
        <v>436</v>
      </c>
      <c r="D3" s="86"/>
      <c r="E3" s="98" t="s">
        <v>437</v>
      </c>
      <c r="F3" s="185">
        <f>'Ocjena ocjenjivača '!G3</f>
        <v>0</v>
      </c>
      <c r="G3" s="185"/>
      <c r="H3" s="185"/>
      <c r="I3" s="185"/>
      <c r="J3" s="185"/>
      <c r="K3" s="185"/>
      <c r="L3" s="18"/>
      <c r="M3" s="16"/>
      <c r="N3" s="16"/>
      <c r="O3" s="99" t="s">
        <v>103</v>
      </c>
      <c r="P3" s="184">
        <f>'Ocjena ocjenjivača '!R3</f>
        <v>0</v>
      </c>
      <c r="Q3" s="184"/>
      <c r="R3" s="184"/>
      <c r="S3" s="184"/>
    </row>
    <row r="4" spans="2:21" s="2" customFormat="1" ht="20.100000000000001" customHeight="1" x14ac:dyDescent="0.2">
      <c r="B4" s="11"/>
      <c r="C4" s="88" t="s">
        <v>433</v>
      </c>
      <c r="D4" s="86"/>
      <c r="E4" s="98" t="s">
        <v>129</v>
      </c>
      <c r="F4" s="1">
        <f>'Ocjena kandidata'!D5</f>
        <v>0</v>
      </c>
      <c r="G4" s="1"/>
      <c r="H4" s="1"/>
      <c r="I4" s="1"/>
      <c r="J4" s="16"/>
      <c r="K4" s="17"/>
      <c r="L4" s="16"/>
      <c r="M4" s="16"/>
      <c r="N4" s="16"/>
      <c r="O4" s="16"/>
      <c r="P4" s="36"/>
      <c r="Q4" s="18"/>
      <c r="R4" s="16"/>
      <c r="S4" s="16"/>
    </row>
    <row r="5" spans="2:21" ht="15" customHeight="1" x14ac:dyDescent="0.2"/>
    <row r="6" spans="2:21" s="6" customFormat="1" ht="21.95" customHeight="1" x14ac:dyDescent="0.2">
      <c r="B6" s="140" t="s">
        <v>11</v>
      </c>
      <c r="C6" s="126" t="s">
        <v>130</v>
      </c>
      <c r="D6" s="180" t="s">
        <v>131</v>
      </c>
      <c r="E6" s="181"/>
      <c r="F6" s="181"/>
      <c r="G6" s="181"/>
      <c r="H6" s="144" t="s">
        <v>0</v>
      </c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82" t="s">
        <v>137</v>
      </c>
      <c r="U6" s="126" t="s">
        <v>110</v>
      </c>
    </row>
    <row r="7" spans="2:21" s="6" customFormat="1" ht="39.75" customHeight="1" x14ac:dyDescent="0.2">
      <c r="B7" s="127"/>
      <c r="C7" s="127"/>
      <c r="D7" s="100" t="s">
        <v>132</v>
      </c>
      <c r="E7" s="100" t="s">
        <v>133</v>
      </c>
      <c r="F7" s="100" t="s">
        <v>134</v>
      </c>
      <c r="G7" s="100" t="s">
        <v>135</v>
      </c>
      <c r="H7" s="85" t="s">
        <v>1</v>
      </c>
      <c r="I7" s="85" t="s">
        <v>2</v>
      </c>
      <c r="J7" s="85" t="s">
        <v>3</v>
      </c>
      <c r="K7" s="85" t="s">
        <v>4</v>
      </c>
      <c r="L7" s="85" t="s">
        <v>5</v>
      </c>
      <c r="M7" s="85" t="s">
        <v>6</v>
      </c>
      <c r="N7" s="85" t="s">
        <v>7</v>
      </c>
      <c r="O7" s="85" t="s">
        <v>8</v>
      </c>
      <c r="P7" s="85" t="s">
        <v>9</v>
      </c>
      <c r="Q7" s="85" t="s">
        <v>10</v>
      </c>
      <c r="R7" s="85" t="s">
        <v>38</v>
      </c>
      <c r="S7" s="85" t="s">
        <v>39</v>
      </c>
      <c r="T7" s="148"/>
      <c r="U7" s="148"/>
    </row>
    <row r="8" spans="2:21" ht="39.950000000000003" customHeight="1" x14ac:dyDescent="0.2">
      <c r="B8" s="23">
        <v>1</v>
      </c>
      <c r="C8" s="179" t="str">
        <f>'Ocjena kandidata'!C10</f>
        <v>Ciljevi i procjena rezultata (izlazna složenost): ovaj pokazatelj pokriva složenost koja proizlazi iz neodređenih, zahtjevnih i međusobno suprotstavljenih ciljeva, određenih ciljeva, zahtjeva i očekivanja.</v>
      </c>
      <c r="D8" s="179"/>
      <c r="E8" s="179"/>
      <c r="F8" s="179"/>
      <c r="G8" s="179"/>
      <c r="T8" s="127"/>
      <c r="U8" s="127"/>
    </row>
    <row r="9" spans="2:21" ht="44.25" customHeight="1" x14ac:dyDescent="0.2">
      <c r="B9" s="20"/>
      <c r="C9" s="105" t="s">
        <v>425</v>
      </c>
      <c r="D9" s="101" t="s">
        <v>149</v>
      </c>
      <c r="E9" s="101" t="s">
        <v>150</v>
      </c>
      <c r="F9" s="101" t="s">
        <v>151</v>
      </c>
      <c r="G9" s="101" t="s">
        <v>152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76"/>
      <c r="U9" s="22"/>
    </row>
    <row r="10" spans="2:21" ht="45" customHeight="1" x14ac:dyDescent="0.2">
      <c r="B10" s="20"/>
      <c r="C10" s="105" t="s">
        <v>426</v>
      </c>
      <c r="D10" s="101" t="s">
        <v>153</v>
      </c>
      <c r="E10" s="101" t="s">
        <v>154</v>
      </c>
      <c r="F10" s="101" t="s">
        <v>155</v>
      </c>
      <c r="G10" s="101" t="s">
        <v>156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76"/>
      <c r="U10" s="22"/>
    </row>
    <row r="11" spans="2:21" ht="48" customHeight="1" x14ac:dyDescent="0.2">
      <c r="B11" s="20"/>
      <c r="C11" s="105" t="s">
        <v>427</v>
      </c>
      <c r="D11" s="101" t="s">
        <v>157</v>
      </c>
      <c r="E11" s="101" t="s">
        <v>158</v>
      </c>
      <c r="F11" s="101" t="s">
        <v>159</v>
      </c>
      <c r="G11" s="101" t="s">
        <v>160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76"/>
      <c r="U11" s="22"/>
    </row>
    <row r="12" spans="2:21" ht="36" customHeight="1" x14ac:dyDescent="0.2">
      <c r="B12" s="20"/>
      <c r="C12" s="21" t="s">
        <v>339</v>
      </c>
      <c r="D12" s="101" t="s">
        <v>165</v>
      </c>
      <c r="E12" s="101" t="s">
        <v>166</v>
      </c>
      <c r="F12" s="101" t="s">
        <v>167</v>
      </c>
      <c r="G12" s="101" t="s">
        <v>168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76"/>
      <c r="U12" s="22"/>
    </row>
    <row r="13" spans="2:21" ht="30" customHeight="1" x14ac:dyDescent="0.2">
      <c r="B13" s="20"/>
      <c r="C13" s="21" t="s">
        <v>340</v>
      </c>
      <c r="D13" s="101" t="s">
        <v>165</v>
      </c>
      <c r="E13" s="101" t="s">
        <v>166</v>
      </c>
      <c r="F13" s="101" t="s">
        <v>167</v>
      </c>
      <c r="G13" s="101" t="s">
        <v>168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76"/>
      <c r="U13" s="22"/>
    </row>
    <row r="14" spans="2:21" ht="36" customHeight="1" x14ac:dyDescent="0.2">
      <c r="B14" s="20"/>
      <c r="C14" s="21" t="s">
        <v>141</v>
      </c>
      <c r="D14" s="101" t="s">
        <v>168</v>
      </c>
      <c r="E14" s="101" t="s">
        <v>167</v>
      </c>
      <c r="F14" s="101" t="s">
        <v>166</v>
      </c>
      <c r="G14" s="101" t="s">
        <v>165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76"/>
      <c r="U14" s="22"/>
    </row>
    <row r="15" spans="2:21" ht="30" customHeight="1" x14ac:dyDescent="0.2">
      <c r="B15" s="20"/>
      <c r="C15" s="21" t="s">
        <v>142</v>
      </c>
      <c r="D15" s="101" t="s">
        <v>149</v>
      </c>
      <c r="E15" s="101" t="s">
        <v>150</v>
      </c>
      <c r="F15" s="101" t="s">
        <v>151</v>
      </c>
      <c r="G15" s="101" t="s">
        <v>152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76"/>
      <c r="U15" s="22"/>
    </row>
    <row r="16" spans="2:21" s="14" customFormat="1" ht="24" customHeight="1" x14ac:dyDescent="0.2">
      <c r="G16" s="90" t="s">
        <v>181</v>
      </c>
      <c r="H16" s="25" t="str">
        <f t="shared" ref="H16:S16" si="0">IF(SUM(H9:H15)=0,"",ROUND(AVERAGE(H9:H15),0))</f>
        <v/>
      </c>
      <c r="I16" s="25" t="str">
        <f t="shared" si="0"/>
        <v/>
      </c>
      <c r="J16" s="25" t="str">
        <f t="shared" si="0"/>
        <v/>
      </c>
      <c r="K16" s="25" t="str">
        <f t="shared" si="0"/>
        <v/>
      </c>
      <c r="L16" s="25" t="str">
        <f t="shared" si="0"/>
        <v/>
      </c>
      <c r="M16" s="25" t="str">
        <f t="shared" si="0"/>
        <v/>
      </c>
      <c r="N16" s="25" t="str">
        <f t="shared" si="0"/>
        <v/>
      </c>
      <c r="O16" s="25" t="str">
        <f t="shared" si="0"/>
        <v/>
      </c>
      <c r="P16" s="25" t="str">
        <f t="shared" si="0"/>
        <v/>
      </c>
      <c r="Q16" s="25" t="str">
        <f t="shared" si="0"/>
        <v/>
      </c>
      <c r="R16" s="25" t="str">
        <f t="shared" si="0"/>
        <v/>
      </c>
      <c r="S16" s="25" t="str">
        <f t="shared" si="0"/>
        <v/>
      </c>
    </row>
    <row r="17" spans="2:20" ht="24" customHeight="1" x14ac:dyDescent="0.2">
      <c r="C17" s="19"/>
      <c r="D17" s="13"/>
      <c r="E17" s="13"/>
      <c r="F17" s="13"/>
      <c r="G17" s="90" t="s">
        <v>439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20" x14ac:dyDescent="0.2">
      <c r="C18" s="19"/>
      <c r="D18" s="10"/>
      <c r="E18" s="10"/>
      <c r="F18" s="10"/>
      <c r="G18" s="10"/>
    </row>
    <row r="19" spans="2:20" ht="51" customHeight="1" x14ac:dyDescent="0.2">
      <c r="B19" s="23">
        <v>2</v>
      </c>
      <c r="C19" s="179" t="str">
        <f>'Ocjena kandidata'!C11</f>
        <v>Procesi, metode, alati i tehnike (kompleksnost procesa): ovaj pokazatelj pokriva kompleksnost vezanu uz broj zadataka, pretpostavki i ograničenja te njihovu međuovisnost, procese i zahtjeve kvalitete procesa, tim i komunikacijsku strukturu i dostupnost podržanih metoda, alata i tehnika.</v>
      </c>
      <c r="D19" s="179"/>
      <c r="E19" s="179"/>
      <c r="F19" s="179"/>
      <c r="G19" s="179"/>
    </row>
    <row r="20" spans="2:20" ht="30" customHeight="1" x14ac:dyDescent="0.2">
      <c r="B20" s="20"/>
      <c r="C20" s="21" t="s">
        <v>341</v>
      </c>
      <c r="D20" s="26" t="s">
        <v>77</v>
      </c>
      <c r="E20" s="26" t="s">
        <v>78</v>
      </c>
      <c r="F20" s="26" t="s">
        <v>79</v>
      </c>
      <c r="G20" s="26" t="s">
        <v>80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76"/>
    </row>
    <row r="21" spans="2:20" ht="44.1" customHeight="1" x14ac:dyDescent="0.2">
      <c r="B21" s="20"/>
      <c r="C21" s="21" t="s">
        <v>342</v>
      </c>
      <c r="D21" s="80" t="s">
        <v>346</v>
      </c>
      <c r="E21" s="80" t="s">
        <v>347</v>
      </c>
      <c r="F21" s="80" t="s">
        <v>348</v>
      </c>
      <c r="G21" s="80" t="s">
        <v>349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76"/>
    </row>
    <row r="22" spans="2:20" ht="30" customHeight="1" x14ac:dyDescent="0.2">
      <c r="B22" s="20"/>
      <c r="C22" s="21" t="s">
        <v>343</v>
      </c>
      <c r="D22" s="26" t="s">
        <v>12</v>
      </c>
      <c r="E22" s="26" t="s">
        <v>13</v>
      </c>
      <c r="F22" s="26" t="s">
        <v>14</v>
      </c>
      <c r="G22" s="26" t="s">
        <v>74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76"/>
    </row>
    <row r="23" spans="2:20" ht="30" customHeight="1" x14ac:dyDescent="0.2">
      <c r="B23" s="20"/>
      <c r="C23" s="21" t="s">
        <v>344</v>
      </c>
      <c r="D23" s="101" t="s">
        <v>168</v>
      </c>
      <c r="E23" s="101" t="s">
        <v>167</v>
      </c>
      <c r="F23" s="101" t="s">
        <v>166</v>
      </c>
      <c r="G23" s="101" t="s">
        <v>165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76"/>
    </row>
    <row r="24" spans="2:20" ht="30" customHeight="1" x14ac:dyDescent="0.2">
      <c r="B24" s="20"/>
      <c r="C24" s="21" t="s">
        <v>345</v>
      </c>
      <c r="D24" s="101" t="s">
        <v>165</v>
      </c>
      <c r="E24" s="101" t="s">
        <v>166</v>
      </c>
      <c r="F24" s="101" t="s">
        <v>167</v>
      </c>
      <c r="G24" s="101" t="s">
        <v>168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76"/>
    </row>
    <row r="25" spans="2:20" s="14" customFormat="1" ht="24" customHeight="1" x14ac:dyDescent="0.2">
      <c r="G25" s="90" t="s">
        <v>181</v>
      </c>
      <c r="H25" s="25" t="str">
        <f>IF(SUM(H20:H24)=0,"",AVERAGE(H20:H24))</f>
        <v/>
      </c>
      <c r="I25" s="25" t="str">
        <f t="shared" ref="I25:S25" si="1">IF(SUM(I20:I24)=0,"",AVERAGE(I20:I24))</f>
        <v/>
      </c>
      <c r="J25" s="25" t="str">
        <f t="shared" si="1"/>
        <v/>
      </c>
      <c r="K25" s="25" t="str">
        <f t="shared" si="1"/>
        <v/>
      </c>
      <c r="L25" s="25" t="str">
        <f t="shared" si="1"/>
        <v/>
      </c>
      <c r="M25" s="25" t="str">
        <f t="shared" si="1"/>
        <v/>
      </c>
      <c r="N25" s="25" t="str">
        <f t="shared" si="1"/>
        <v/>
      </c>
      <c r="O25" s="25" t="str">
        <f t="shared" si="1"/>
        <v/>
      </c>
      <c r="P25" s="25" t="str">
        <f t="shared" si="1"/>
        <v/>
      </c>
      <c r="Q25" s="25" t="str">
        <f t="shared" si="1"/>
        <v/>
      </c>
      <c r="R25" s="25" t="str">
        <f t="shared" si="1"/>
        <v/>
      </c>
      <c r="S25" s="25" t="str">
        <f t="shared" si="1"/>
        <v/>
      </c>
    </row>
    <row r="26" spans="2:20" ht="24" customHeight="1" x14ac:dyDescent="0.2">
      <c r="C26" s="19"/>
      <c r="D26" s="13"/>
      <c r="E26" s="13"/>
      <c r="F26" s="13"/>
      <c r="G26" s="90" t="s">
        <v>439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20" x14ac:dyDescent="0.2">
      <c r="C27" s="19"/>
      <c r="D27" s="10"/>
      <c r="E27" s="10"/>
      <c r="F27" s="10"/>
      <c r="G27" s="10"/>
    </row>
    <row r="28" spans="2:20" ht="53.1" customHeight="1" x14ac:dyDescent="0.2">
      <c r="B28" s="23">
        <v>3</v>
      </c>
      <c r="C28" s="179" t="str">
        <f>'Ocjena kandidata'!C12</f>
        <v>Resursi, uključujući financije (složenost vezana uz ulazne podatke): ovaj pokazatelj pokriva složenosti vezane uz stjecanje i financiranje potrebnih proračuna (vjerojatno iz više izvora), raznolikost ili nedostatak raspoloživosti sredstava (i ljudskih i drugih), te procese i aktivnosti potrebne za upravljanje financijskim i resursnim aspektima, uključujući nabavu.</v>
      </c>
      <c r="D28" s="179"/>
      <c r="E28" s="179"/>
      <c r="F28" s="179"/>
      <c r="G28" s="179"/>
    </row>
    <row r="29" spans="2:20" ht="39.75" customHeight="1" x14ac:dyDescent="0.2">
      <c r="B29" s="20"/>
      <c r="C29" s="27" t="s">
        <v>350</v>
      </c>
      <c r="D29" s="102" t="s">
        <v>189</v>
      </c>
      <c r="E29" s="102" t="s">
        <v>190</v>
      </c>
      <c r="F29" s="102" t="s">
        <v>191</v>
      </c>
      <c r="G29" s="102" t="s">
        <v>192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76"/>
    </row>
    <row r="30" spans="2:20" ht="42" customHeight="1" x14ac:dyDescent="0.2">
      <c r="B30" s="20"/>
      <c r="C30" s="21" t="s">
        <v>351</v>
      </c>
      <c r="D30" s="102" t="s">
        <v>189</v>
      </c>
      <c r="E30" s="102" t="s">
        <v>190</v>
      </c>
      <c r="F30" s="102" t="s">
        <v>191</v>
      </c>
      <c r="G30" s="102" t="s">
        <v>192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76"/>
    </row>
    <row r="31" spans="2:20" ht="40.5" customHeight="1" x14ac:dyDescent="0.2">
      <c r="B31" s="20"/>
      <c r="C31" s="21" t="s">
        <v>352</v>
      </c>
      <c r="D31" s="102" t="s">
        <v>189</v>
      </c>
      <c r="E31" s="102" t="s">
        <v>190</v>
      </c>
      <c r="F31" s="102" t="s">
        <v>191</v>
      </c>
      <c r="G31" s="102" t="s">
        <v>192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76"/>
    </row>
    <row r="32" spans="2:20" ht="30" customHeight="1" x14ac:dyDescent="0.2">
      <c r="B32" s="20"/>
      <c r="C32" s="21" t="s">
        <v>199</v>
      </c>
      <c r="D32" s="26" t="s">
        <v>30</v>
      </c>
      <c r="E32" s="26" t="s">
        <v>31</v>
      </c>
      <c r="F32" s="26" t="s">
        <v>32</v>
      </c>
      <c r="G32" s="26" t="s">
        <v>17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76"/>
    </row>
    <row r="33" spans="2:20" s="14" customFormat="1" ht="24" customHeight="1" x14ac:dyDescent="0.2">
      <c r="G33" s="90" t="s">
        <v>181</v>
      </c>
      <c r="H33" s="25" t="str">
        <f t="shared" ref="H33:S33" si="2">IF(SUM(H29:H32)=0,"",AVERAGE(H29:H32))</f>
        <v/>
      </c>
      <c r="I33" s="25" t="str">
        <f t="shared" si="2"/>
        <v/>
      </c>
      <c r="J33" s="25" t="str">
        <f t="shared" si="2"/>
        <v/>
      </c>
      <c r="K33" s="25" t="str">
        <f t="shared" si="2"/>
        <v/>
      </c>
      <c r="L33" s="25" t="str">
        <f t="shared" si="2"/>
        <v/>
      </c>
      <c r="M33" s="25" t="str">
        <f t="shared" si="2"/>
        <v/>
      </c>
      <c r="N33" s="25" t="str">
        <f t="shared" si="2"/>
        <v/>
      </c>
      <c r="O33" s="25" t="str">
        <f t="shared" si="2"/>
        <v/>
      </c>
      <c r="P33" s="25" t="str">
        <f t="shared" si="2"/>
        <v/>
      </c>
      <c r="Q33" s="25" t="str">
        <f t="shared" si="2"/>
        <v/>
      </c>
      <c r="R33" s="25" t="str">
        <f t="shared" si="2"/>
        <v/>
      </c>
      <c r="S33" s="25" t="str">
        <f t="shared" si="2"/>
        <v/>
      </c>
    </row>
    <row r="34" spans="2:20" ht="24" customHeight="1" x14ac:dyDescent="0.2">
      <c r="C34" s="19"/>
      <c r="D34" s="13"/>
      <c r="E34" s="13"/>
      <c r="F34" s="13"/>
      <c r="G34" s="90" t="s">
        <v>439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2:20" x14ac:dyDescent="0.2">
      <c r="C35" s="19"/>
      <c r="D35" s="10"/>
      <c r="E35" s="10"/>
      <c r="F35" s="10"/>
      <c r="G35" s="10"/>
    </row>
    <row r="36" spans="2:20" ht="39.75" customHeight="1" x14ac:dyDescent="0.2">
      <c r="B36" s="23">
        <v>4</v>
      </c>
      <c r="C36" s="179" t="str">
        <f>'Ocjena kandidata'!C13</f>
        <v>Rizik i mogućnosti (složenost vezana za rizik): ovaj pokazatelj obuhvaća složenost povezanu s profilom rizika i razinama nesigurnosti projekta, programa ili portfelja i ovisnih inicijativa.</v>
      </c>
      <c r="D36" s="179"/>
      <c r="E36" s="179"/>
      <c r="F36" s="179"/>
      <c r="G36" s="179"/>
    </row>
    <row r="37" spans="2:20" ht="30" customHeight="1" x14ac:dyDescent="0.2">
      <c r="B37" s="20"/>
      <c r="C37" s="105" t="s">
        <v>353</v>
      </c>
      <c r="D37" s="101" t="s">
        <v>168</v>
      </c>
      <c r="E37" s="101" t="s">
        <v>167</v>
      </c>
      <c r="F37" s="101" t="s">
        <v>166</v>
      </c>
      <c r="G37" s="101" t="s">
        <v>165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76"/>
    </row>
    <row r="38" spans="2:20" ht="30" customHeight="1" x14ac:dyDescent="0.2">
      <c r="B38" s="20"/>
      <c r="C38" s="105" t="s">
        <v>354</v>
      </c>
      <c r="D38" s="26" t="s">
        <v>22</v>
      </c>
      <c r="E38" s="26" t="s">
        <v>23</v>
      </c>
      <c r="F38" s="26" t="s">
        <v>18</v>
      </c>
      <c r="G38" s="26" t="s">
        <v>24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76"/>
    </row>
    <row r="39" spans="2:20" ht="30" customHeight="1" x14ac:dyDescent="0.2">
      <c r="B39" s="20"/>
      <c r="C39" s="105" t="s">
        <v>355</v>
      </c>
      <c r="D39" s="26" t="s">
        <v>81</v>
      </c>
      <c r="E39" s="26" t="s">
        <v>82</v>
      </c>
      <c r="F39" s="26" t="s">
        <v>83</v>
      </c>
      <c r="G39" s="26" t="s">
        <v>84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76"/>
    </row>
    <row r="40" spans="2:20" ht="30" customHeight="1" x14ac:dyDescent="0.2">
      <c r="B40" s="20"/>
      <c r="C40" s="105" t="s">
        <v>356</v>
      </c>
      <c r="D40" s="26" t="s">
        <v>22</v>
      </c>
      <c r="E40" s="26" t="s">
        <v>23</v>
      </c>
      <c r="F40" s="26" t="s">
        <v>18</v>
      </c>
      <c r="G40" s="26" t="s">
        <v>24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76"/>
    </row>
    <row r="41" spans="2:20" ht="30" customHeight="1" x14ac:dyDescent="0.2">
      <c r="B41" s="20"/>
      <c r="C41" s="105" t="s">
        <v>357</v>
      </c>
      <c r="D41" s="26" t="s">
        <v>22</v>
      </c>
      <c r="E41" s="26" t="s">
        <v>23</v>
      </c>
      <c r="F41" s="26" t="s">
        <v>18</v>
      </c>
      <c r="G41" s="26" t="s">
        <v>24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76"/>
    </row>
    <row r="42" spans="2:20" s="14" customFormat="1" ht="24" customHeight="1" x14ac:dyDescent="0.2">
      <c r="G42" s="90" t="s">
        <v>181</v>
      </c>
      <c r="H42" s="25" t="str">
        <f t="shared" ref="H42:S42" si="3">IF(SUM(H37:H41)=0,"",AVERAGE(H37:H41))</f>
        <v/>
      </c>
      <c r="I42" s="25" t="str">
        <f t="shared" si="3"/>
        <v/>
      </c>
      <c r="J42" s="25" t="str">
        <f t="shared" si="3"/>
        <v/>
      </c>
      <c r="K42" s="25" t="str">
        <f t="shared" si="3"/>
        <v/>
      </c>
      <c r="L42" s="25" t="str">
        <f t="shared" si="3"/>
        <v/>
      </c>
      <c r="M42" s="25" t="str">
        <f t="shared" si="3"/>
        <v/>
      </c>
      <c r="N42" s="25" t="str">
        <f t="shared" si="3"/>
        <v/>
      </c>
      <c r="O42" s="25" t="str">
        <f t="shared" si="3"/>
        <v/>
      </c>
      <c r="P42" s="25" t="str">
        <f t="shared" si="3"/>
        <v/>
      </c>
      <c r="Q42" s="25" t="str">
        <f t="shared" si="3"/>
        <v/>
      </c>
      <c r="R42" s="25" t="str">
        <f t="shared" si="3"/>
        <v/>
      </c>
      <c r="S42" s="25" t="str">
        <f t="shared" si="3"/>
        <v/>
      </c>
    </row>
    <row r="43" spans="2:20" ht="24" customHeight="1" x14ac:dyDescent="0.2">
      <c r="C43" s="19"/>
      <c r="D43" s="13"/>
      <c r="E43" s="13"/>
      <c r="F43" s="13"/>
      <c r="G43" s="90" t="s">
        <v>439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</row>
    <row r="44" spans="2:20" x14ac:dyDescent="0.2">
      <c r="C44" s="19"/>
      <c r="D44" s="10"/>
      <c r="E44" s="10"/>
      <c r="F44" s="10"/>
      <c r="G44" s="10"/>
    </row>
    <row r="45" spans="2:20" s="24" customFormat="1" ht="77.099999999999994" customHeight="1" x14ac:dyDescent="0.2">
      <c r="B45" s="23">
        <v>5</v>
      </c>
      <c r="C45" s="179" t="str">
        <f>'Ocjena kandidata'!C14</f>
        <v>Dionici i integracija (složenost vezana uz strategiju): ovaj indikator pokriva utjecaj formalne strategije organizacije sponzora, standarda, propisa, neformalnih strategija i politike koja može utjecati na projekt, program ili portfelj. Drugi čimbenici mogu uključivati važnost ishoda za organizaciju; mjeru sporazuma između dionika, neformalnu moć, interese i otpor koji okružuju projekt, program ili portfelj i sve zakonske ili regulatorne zahtjeve.</v>
      </c>
      <c r="D45" s="179"/>
      <c r="E45" s="179"/>
      <c r="F45" s="179"/>
      <c r="G45" s="17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2:20" ht="30" customHeight="1" x14ac:dyDescent="0.2">
      <c r="B46" s="20"/>
      <c r="C46" s="108" t="s">
        <v>217</v>
      </c>
      <c r="D46" s="102" t="s">
        <v>224</v>
      </c>
      <c r="E46" s="102" t="s">
        <v>225</v>
      </c>
      <c r="F46" s="102" t="s">
        <v>226</v>
      </c>
      <c r="G46" s="102" t="s">
        <v>227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76"/>
    </row>
    <row r="47" spans="2:20" ht="30" customHeight="1" x14ac:dyDescent="0.2">
      <c r="B47" s="20"/>
      <c r="C47" s="21" t="s">
        <v>220</v>
      </c>
      <c r="D47" s="101" t="s">
        <v>168</v>
      </c>
      <c r="E47" s="101" t="s">
        <v>167</v>
      </c>
      <c r="F47" s="101" t="s">
        <v>166</v>
      </c>
      <c r="G47" s="101" t="s">
        <v>165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76"/>
    </row>
    <row r="48" spans="2:20" ht="30" customHeight="1" x14ac:dyDescent="0.2">
      <c r="B48" s="20"/>
      <c r="C48" s="21" t="s">
        <v>221</v>
      </c>
      <c r="D48" s="101" t="s">
        <v>168</v>
      </c>
      <c r="E48" s="101" t="s">
        <v>167</v>
      </c>
      <c r="F48" s="101" t="s">
        <v>166</v>
      </c>
      <c r="G48" s="101" t="s">
        <v>165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76"/>
    </row>
    <row r="49" spans="2:20" ht="30" customHeight="1" x14ac:dyDescent="0.2">
      <c r="B49" s="20"/>
      <c r="C49" s="21" t="s">
        <v>358</v>
      </c>
      <c r="D49" s="102" t="s">
        <v>235</v>
      </c>
      <c r="E49" s="102" t="s">
        <v>236</v>
      </c>
      <c r="F49" s="102" t="s">
        <v>237</v>
      </c>
      <c r="G49" s="102" t="s">
        <v>238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76"/>
    </row>
    <row r="50" spans="2:20" s="14" customFormat="1" ht="24" customHeight="1" x14ac:dyDescent="0.2">
      <c r="G50" s="90" t="s">
        <v>181</v>
      </c>
      <c r="H50" s="25" t="str">
        <f t="shared" ref="H50:S50" si="4">IF(SUM(H46:H49)=0,"",AVERAGE(H46:H49))</f>
        <v/>
      </c>
      <c r="I50" s="25" t="str">
        <f t="shared" si="4"/>
        <v/>
      </c>
      <c r="J50" s="25" t="str">
        <f t="shared" si="4"/>
        <v/>
      </c>
      <c r="K50" s="25" t="str">
        <f t="shared" si="4"/>
        <v/>
      </c>
      <c r="L50" s="25" t="str">
        <f t="shared" si="4"/>
        <v/>
      </c>
      <c r="M50" s="25" t="str">
        <f t="shared" si="4"/>
        <v/>
      </c>
      <c r="N50" s="25" t="str">
        <f t="shared" si="4"/>
        <v/>
      </c>
      <c r="O50" s="25" t="str">
        <f t="shared" si="4"/>
        <v/>
      </c>
      <c r="P50" s="25" t="str">
        <f t="shared" si="4"/>
        <v/>
      </c>
      <c r="Q50" s="25" t="str">
        <f t="shared" si="4"/>
        <v/>
      </c>
      <c r="R50" s="25" t="str">
        <f t="shared" si="4"/>
        <v/>
      </c>
      <c r="S50" s="25" t="str">
        <f t="shared" si="4"/>
        <v/>
      </c>
    </row>
    <row r="51" spans="2:20" ht="24" customHeight="1" x14ac:dyDescent="0.2">
      <c r="C51" s="19"/>
      <c r="D51" s="13"/>
      <c r="E51" s="13"/>
      <c r="F51" s="13"/>
      <c r="G51" s="90" t="s">
        <v>439</v>
      </c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</row>
    <row r="52" spans="2:20" x14ac:dyDescent="0.2">
      <c r="C52" s="19"/>
      <c r="D52" s="10"/>
      <c r="E52" s="10"/>
      <c r="F52" s="10"/>
      <c r="G52" s="10"/>
    </row>
    <row r="53" spans="2:20" ht="53.25" customHeight="1" x14ac:dyDescent="0.2">
      <c r="B53" s="23">
        <v>6</v>
      </c>
      <c r="C53" s="179" t="str">
        <f>'Ocjena kandidata'!C15</f>
        <v>Odnosi sa stalnim organizacijama (kompleksnost vezana uz organizaciju): ovaj pokazatelj pokriva iznos i međusobno povezivanje projekta, programa ili portfelja s organizacijskim sustavima, strukturama, izvješćivanjem i procesima donošenja odluka.</v>
      </c>
      <c r="D53" s="179"/>
      <c r="E53" s="179"/>
      <c r="F53" s="179"/>
      <c r="G53" s="179"/>
    </row>
    <row r="54" spans="2:20" ht="30" customHeight="1" x14ac:dyDescent="0.2">
      <c r="B54" s="20"/>
      <c r="C54" s="21" t="s">
        <v>359</v>
      </c>
      <c r="D54" s="102" t="s">
        <v>248</v>
      </c>
      <c r="E54" s="102" t="s">
        <v>247</v>
      </c>
      <c r="F54" s="102" t="s">
        <v>249</v>
      </c>
      <c r="G54" s="102" t="s">
        <v>250</v>
      </c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76"/>
    </row>
    <row r="55" spans="2:20" ht="30" customHeight="1" x14ac:dyDescent="0.2">
      <c r="B55" s="20"/>
      <c r="C55" s="21" t="s">
        <v>360</v>
      </c>
      <c r="D55" s="102" t="s">
        <v>248</v>
      </c>
      <c r="E55" s="102" t="s">
        <v>247</v>
      </c>
      <c r="F55" s="102" t="s">
        <v>249</v>
      </c>
      <c r="G55" s="102" t="s">
        <v>250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76"/>
    </row>
    <row r="56" spans="2:20" ht="30" customHeight="1" x14ac:dyDescent="0.2">
      <c r="B56" s="20"/>
      <c r="C56" s="21" t="s">
        <v>361</v>
      </c>
      <c r="D56" s="102" t="s">
        <v>248</v>
      </c>
      <c r="E56" s="102" t="s">
        <v>247</v>
      </c>
      <c r="F56" s="102" t="s">
        <v>249</v>
      </c>
      <c r="G56" s="102" t="s">
        <v>250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76"/>
    </row>
    <row r="57" spans="2:20" ht="30" customHeight="1" x14ac:dyDescent="0.2">
      <c r="B57" s="20"/>
      <c r="C57" s="21" t="s">
        <v>362</v>
      </c>
      <c r="D57" s="102" t="s">
        <v>248</v>
      </c>
      <c r="E57" s="102" t="s">
        <v>247</v>
      </c>
      <c r="F57" s="102" t="s">
        <v>249</v>
      </c>
      <c r="G57" s="102" t="s">
        <v>250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76"/>
    </row>
    <row r="58" spans="2:20" ht="30" customHeight="1" x14ac:dyDescent="0.2">
      <c r="B58" s="20"/>
      <c r="C58" s="21" t="s">
        <v>363</v>
      </c>
      <c r="D58" s="102" t="s">
        <v>235</v>
      </c>
      <c r="E58" s="102" t="s">
        <v>236</v>
      </c>
      <c r="F58" s="102" t="s">
        <v>237</v>
      </c>
      <c r="G58" s="102" t="s">
        <v>238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76"/>
    </row>
    <row r="59" spans="2:20" ht="30" customHeight="1" x14ac:dyDescent="0.2">
      <c r="B59" s="20"/>
      <c r="C59" s="21" t="s">
        <v>364</v>
      </c>
      <c r="D59" s="102" t="s">
        <v>235</v>
      </c>
      <c r="E59" s="102" t="s">
        <v>236</v>
      </c>
      <c r="F59" s="102" t="s">
        <v>237</v>
      </c>
      <c r="G59" s="102" t="s">
        <v>238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76"/>
    </row>
    <row r="60" spans="2:20" s="14" customFormat="1" ht="24" customHeight="1" x14ac:dyDescent="0.2">
      <c r="G60" s="90" t="s">
        <v>181</v>
      </c>
      <c r="H60" s="25" t="str">
        <f t="shared" ref="H60:S60" si="5">IF(SUM(H54:H59)=0,"",AVERAGE(H54:H59))</f>
        <v/>
      </c>
      <c r="I60" s="25" t="str">
        <f t="shared" si="5"/>
        <v/>
      </c>
      <c r="J60" s="25" t="str">
        <f t="shared" si="5"/>
        <v/>
      </c>
      <c r="K60" s="25" t="str">
        <f t="shared" si="5"/>
        <v/>
      </c>
      <c r="L60" s="25" t="str">
        <f t="shared" si="5"/>
        <v/>
      </c>
      <c r="M60" s="25" t="str">
        <f t="shared" si="5"/>
        <v/>
      </c>
      <c r="N60" s="25" t="str">
        <f t="shared" si="5"/>
        <v/>
      </c>
      <c r="O60" s="25" t="str">
        <f t="shared" si="5"/>
        <v/>
      </c>
      <c r="P60" s="25" t="str">
        <f t="shared" si="5"/>
        <v/>
      </c>
      <c r="Q60" s="25" t="str">
        <f t="shared" si="5"/>
        <v/>
      </c>
      <c r="R60" s="25" t="str">
        <f t="shared" si="5"/>
        <v/>
      </c>
      <c r="S60" s="25" t="str">
        <f t="shared" si="5"/>
        <v/>
      </c>
    </row>
    <row r="61" spans="2:20" ht="24" customHeight="1" x14ac:dyDescent="0.2">
      <c r="C61" s="19"/>
      <c r="D61" s="13"/>
      <c r="E61" s="13"/>
      <c r="F61" s="13"/>
      <c r="G61" s="90" t="s">
        <v>439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</row>
    <row r="62" spans="2:20" x14ac:dyDescent="0.2">
      <c r="C62" s="19"/>
      <c r="D62" s="10"/>
      <c r="E62" s="10"/>
      <c r="F62" s="10"/>
      <c r="G62" s="10"/>
    </row>
    <row r="63" spans="2:20" ht="54" customHeight="1" x14ac:dyDescent="0.2">
      <c r="B63" s="23">
        <v>7</v>
      </c>
      <c r="C63" s="179" t="str">
        <f>'Ocjena kandidata'!C16</f>
        <v>Kulturni i socijalni kontekst (socio-kulturna kompleksnost): ovaj pokazatelj obuhvaća složenost koja proizlazi iz socio-kulturne dinamike. To može uključivati sučeljavanja sa sudionicima, interesnim stranama ili organizacijama različitog društveno-kulturnog podrijetla ili se radi s  timovima na više lokacija.</v>
      </c>
      <c r="D63" s="179"/>
      <c r="E63" s="179"/>
      <c r="F63" s="179"/>
      <c r="G63" s="179"/>
    </row>
    <row r="64" spans="2:20" ht="30" customHeight="1" x14ac:dyDescent="0.2">
      <c r="B64" s="20"/>
      <c r="C64" s="105" t="s">
        <v>365</v>
      </c>
      <c r="D64" s="26" t="s">
        <v>75</v>
      </c>
      <c r="E64" s="26" t="s">
        <v>76</v>
      </c>
      <c r="F64" s="26" t="s">
        <v>27</v>
      </c>
      <c r="G64" s="26" t="s">
        <v>16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76"/>
    </row>
    <row r="65" spans="2:20" ht="30" customHeight="1" x14ac:dyDescent="0.2">
      <c r="B65" s="20"/>
      <c r="C65" s="105" t="s">
        <v>366</v>
      </c>
      <c r="D65" s="26" t="s">
        <v>75</v>
      </c>
      <c r="E65" s="26" t="s">
        <v>76</v>
      </c>
      <c r="F65" s="26" t="s">
        <v>27</v>
      </c>
      <c r="G65" s="26" t="s">
        <v>16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76"/>
    </row>
    <row r="66" spans="2:20" ht="30" customHeight="1" x14ac:dyDescent="0.2">
      <c r="B66" s="20"/>
      <c r="C66" s="105" t="s">
        <v>413</v>
      </c>
      <c r="D66" s="26" t="s">
        <v>20</v>
      </c>
      <c r="E66" s="26" t="s">
        <v>19</v>
      </c>
      <c r="F66" s="26" t="s">
        <v>18</v>
      </c>
      <c r="G66" s="102" t="s">
        <v>207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76"/>
    </row>
    <row r="67" spans="2:20" ht="30" customHeight="1" x14ac:dyDescent="0.2">
      <c r="B67" s="20"/>
      <c r="C67" s="105" t="s">
        <v>262</v>
      </c>
      <c r="D67" s="26" t="s">
        <v>20</v>
      </c>
      <c r="E67" s="26" t="s">
        <v>19</v>
      </c>
      <c r="F67" s="26" t="s">
        <v>18</v>
      </c>
      <c r="G67" s="102" t="s">
        <v>207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76"/>
    </row>
    <row r="68" spans="2:20" ht="30" customHeight="1" x14ac:dyDescent="0.2">
      <c r="B68" s="20"/>
      <c r="C68" s="105" t="s">
        <v>264</v>
      </c>
      <c r="D68" s="26" t="s">
        <v>75</v>
      </c>
      <c r="E68" s="26" t="s">
        <v>76</v>
      </c>
      <c r="F68" s="26" t="s">
        <v>27</v>
      </c>
      <c r="G68" s="26" t="s">
        <v>16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76"/>
    </row>
    <row r="69" spans="2:20" s="14" customFormat="1" ht="24" customHeight="1" x14ac:dyDescent="0.2">
      <c r="G69" s="90" t="s">
        <v>181</v>
      </c>
      <c r="H69" s="25" t="str">
        <f t="shared" ref="H69:S69" si="6">IF(SUM(H64:H68)=0,"",AVERAGE(H64:H68))</f>
        <v/>
      </c>
      <c r="I69" s="25" t="str">
        <f t="shared" si="6"/>
        <v/>
      </c>
      <c r="J69" s="25" t="str">
        <f t="shared" si="6"/>
        <v/>
      </c>
      <c r="K69" s="25" t="str">
        <f t="shared" si="6"/>
        <v/>
      </c>
      <c r="L69" s="25" t="str">
        <f t="shared" si="6"/>
        <v/>
      </c>
      <c r="M69" s="25" t="str">
        <f t="shared" si="6"/>
        <v/>
      </c>
      <c r="N69" s="25" t="str">
        <f t="shared" si="6"/>
        <v/>
      </c>
      <c r="O69" s="25" t="str">
        <f t="shared" si="6"/>
        <v/>
      </c>
      <c r="P69" s="25" t="str">
        <f t="shared" si="6"/>
        <v/>
      </c>
      <c r="Q69" s="25" t="str">
        <f t="shared" si="6"/>
        <v/>
      </c>
      <c r="R69" s="25" t="str">
        <f t="shared" si="6"/>
        <v/>
      </c>
      <c r="S69" s="25" t="str">
        <f t="shared" si="6"/>
        <v/>
      </c>
    </row>
    <row r="70" spans="2:20" ht="24" customHeight="1" x14ac:dyDescent="0.2">
      <c r="C70" s="19"/>
      <c r="D70" s="13"/>
      <c r="E70" s="13"/>
      <c r="F70" s="13"/>
      <c r="G70" s="90" t="s">
        <v>439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</row>
    <row r="71" spans="2:20" x14ac:dyDescent="0.2">
      <c r="C71" s="19"/>
      <c r="D71" s="10"/>
      <c r="E71" s="10"/>
      <c r="F71" s="10"/>
      <c r="G71" s="10"/>
    </row>
    <row r="72" spans="2:20" ht="54.95" customHeight="1" x14ac:dyDescent="0.2">
      <c r="B72" s="23">
        <v>8</v>
      </c>
      <c r="C72" s="179" t="str">
        <f>'Ocjena kandidata'!C17</f>
        <v>Vodstvo, timski rad i odluke (kompleksnost vezana uz timove): ovaj pokazatelj pokriva zahtjeve za upravljanje / vodstvo unutar projekta, programa ili portfelja. Ovaj se pokazatelj usredotočuje na složenost koja proizlazi iz odnosa s timom (timovima) i njihovom zrelosti, a time i vizijom, vodstvom i upravljanjem timom koji je potreban za isporuku.</v>
      </c>
      <c r="D72" s="179"/>
      <c r="E72" s="179"/>
      <c r="F72" s="179"/>
      <c r="G72" s="179"/>
    </row>
    <row r="73" spans="2:20" ht="30" customHeight="1" x14ac:dyDescent="0.2">
      <c r="B73" s="20"/>
      <c r="C73" s="21" t="s">
        <v>266</v>
      </c>
      <c r="D73" s="26" t="s">
        <v>26</v>
      </c>
      <c r="E73" s="26" t="s">
        <v>36</v>
      </c>
      <c r="F73" s="26" t="s">
        <v>37</v>
      </c>
      <c r="G73" s="102" t="s">
        <v>333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76"/>
    </row>
    <row r="74" spans="2:20" ht="30" customHeight="1" x14ac:dyDescent="0.2">
      <c r="B74" s="20"/>
      <c r="C74" s="21" t="s">
        <v>267</v>
      </c>
      <c r="D74" s="101" t="s">
        <v>168</v>
      </c>
      <c r="E74" s="101" t="s">
        <v>167</v>
      </c>
      <c r="F74" s="101" t="s">
        <v>166</v>
      </c>
      <c r="G74" s="101" t="s">
        <v>165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76"/>
    </row>
    <row r="75" spans="2:20" ht="38.25" customHeight="1" x14ac:dyDescent="0.2">
      <c r="B75" s="20"/>
      <c r="C75" s="21" t="s">
        <v>268</v>
      </c>
      <c r="D75" s="102" t="s">
        <v>270</v>
      </c>
      <c r="E75" s="102" t="s">
        <v>271</v>
      </c>
      <c r="F75" s="102" t="s">
        <v>272</v>
      </c>
      <c r="G75" s="102" t="s">
        <v>273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76"/>
    </row>
    <row r="76" spans="2:20" s="14" customFormat="1" ht="24" customHeight="1" x14ac:dyDescent="0.2">
      <c r="G76" s="90" t="s">
        <v>181</v>
      </c>
      <c r="H76" s="25" t="str">
        <f t="shared" ref="H76:S76" si="7">IF(SUM(H73:H75)=0,"",AVERAGE(H73:H75))</f>
        <v/>
      </c>
      <c r="I76" s="25" t="str">
        <f t="shared" si="7"/>
        <v/>
      </c>
      <c r="J76" s="25" t="str">
        <f t="shared" si="7"/>
        <v/>
      </c>
      <c r="K76" s="25" t="str">
        <f t="shared" si="7"/>
        <v/>
      </c>
      <c r="L76" s="25" t="str">
        <f t="shared" si="7"/>
        <v/>
      </c>
      <c r="M76" s="25" t="str">
        <f t="shared" si="7"/>
        <v/>
      </c>
      <c r="N76" s="25" t="str">
        <f t="shared" si="7"/>
        <v/>
      </c>
      <c r="O76" s="25" t="str">
        <f t="shared" si="7"/>
        <v/>
      </c>
      <c r="P76" s="25" t="str">
        <f t="shared" si="7"/>
        <v/>
      </c>
      <c r="Q76" s="25" t="str">
        <f t="shared" si="7"/>
        <v/>
      </c>
      <c r="R76" s="25" t="str">
        <f t="shared" si="7"/>
        <v/>
      </c>
      <c r="S76" s="25" t="str">
        <f t="shared" si="7"/>
        <v/>
      </c>
    </row>
    <row r="77" spans="2:20" ht="24" customHeight="1" x14ac:dyDescent="0.2">
      <c r="C77" s="19"/>
      <c r="D77" s="13"/>
      <c r="E77" s="13"/>
      <c r="F77" s="13"/>
      <c r="G77" s="90" t="s">
        <v>439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</row>
    <row r="78" spans="2:20" x14ac:dyDescent="0.2">
      <c r="C78" s="19"/>
      <c r="D78" s="10"/>
      <c r="E78" s="10"/>
      <c r="F78" s="10"/>
      <c r="G78" s="10"/>
    </row>
    <row r="79" spans="2:20" ht="68.25" customHeight="1" x14ac:dyDescent="0.2">
      <c r="B79" s="23">
        <v>9</v>
      </c>
      <c r="C79" s="179" t="str">
        <f>'Ocjena kandidata'!C18</f>
        <v>Stupanj inovacija i opći uvjeti (kompleksnost vezana uz inovacije): ovaj pokazatelj pokriva složenost koja proizlazi iz stupnja tehničke inovacije projekta, programa ili portfelja. Ovaj pokazatelj može se usredotočiti na učenje i povezanu snalažljivost potrebnu za inovaciju i / ili rad s nepoznatim ishodima, pristupima, procesima, alatima i / ili metodama.</v>
      </c>
      <c r="D79" s="179"/>
      <c r="E79" s="179"/>
      <c r="F79" s="179"/>
      <c r="G79" s="179"/>
    </row>
    <row r="80" spans="2:20" ht="30" customHeight="1" x14ac:dyDescent="0.2">
      <c r="B80" s="20"/>
      <c r="C80" s="92" t="s">
        <v>335</v>
      </c>
      <c r="D80" s="26" t="s">
        <v>12</v>
      </c>
      <c r="E80" s="26" t="s">
        <v>13</v>
      </c>
      <c r="F80" s="26" t="s">
        <v>14</v>
      </c>
      <c r="G80" s="26" t="s">
        <v>74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76"/>
    </row>
    <row r="81" spans="2:20" ht="43.5" customHeight="1" x14ac:dyDescent="0.2">
      <c r="B81" s="20"/>
      <c r="C81" s="105" t="s">
        <v>275</v>
      </c>
      <c r="D81" s="102" t="s">
        <v>417</v>
      </c>
      <c r="E81" s="102" t="s">
        <v>418</v>
      </c>
      <c r="F81" s="102" t="s">
        <v>419</v>
      </c>
      <c r="G81" s="102" t="s">
        <v>420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76"/>
    </row>
    <row r="82" spans="2:20" ht="30" customHeight="1" x14ac:dyDescent="0.2">
      <c r="B82" s="20"/>
      <c r="C82" s="105" t="s">
        <v>276</v>
      </c>
      <c r="D82" s="104" t="s">
        <v>278</v>
      </c>
      <c r="E82" s="102" t="s">
        <v>277</v>
      </c>
      <c r="F82" s="102" t="s">
        <v>279</v>
      </c>
      <c r="G82" s="102" t="s">
        <v>280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76"/>
    </row>
    <row r="83" spans="2:20" s="14" customFormat="1" ht="24" customHeight="1" x14ac:dyDescent="0.2">
      <c r="G83" s="90" t="s">
        <v>181</v>
      </c>
      <c r="H83" s="25" t="str">
        <f t="shared" ref="H83:S83" si="8">IF(SUM(H80:H82)=0,"",AVERAGE(H80:H82))</f>
        <v/>
      </c>
      <c r="I83" s="25" t="str">
        <f t="shared" si="8"/>
        <v/>
      </c>
      <c r="J83" s="25" t="str">
        <f t="shared" si="8"/>
        <v/>
      </c>
      <c r="K83" s="25" t="str">
        <f t="shared" si="8"/>
        <v/>
      </c>
      <c r="L83" s="25" t="str">
        <f t="shared" si="8"/>
        <v/>
      </c>
      <c r="M83" s="25" t="str">
        <f t="shared" si="8"/>
        <v/>
      </c>
      <c r="N83" s="25" t="str">
        <f t="shared" si="8"/>
        <v/>
      </c>
      <c r="O83" s="25" t="str">
        <f t="shared" si="8"/>
        <v/>
      </c>
      <c r="P83" s="25" t="str">
        <f t="shared" si="8"/>
        <v/>
      </c>
      <c r="Q83" s="25" t="str">
        <f t="shared" si="8"/>
        <v/>
      </c>
      <c r="R83" s="25" t="str">
        <f t="shared" si="8"/>
        <v/>
      </c>
      <c r="S83" s="25" t="str">
        <f t="shared" si="8"/>
        <v/>
      </c>
    </row>
    <row r="84" spans="2:20" ht="24" customHeight="1" x14ac:dyDescent="0.2">
      <c r="C84" s="19"/>
      <c r="D84" s="13"/>
      <c r="E84" s="13"/>
      <c r="F84" s="13"/>
      <c r="G84" s="90" t="s">
        <v>439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</row>
    <row r="85" spans="2:20" x14ac:dyDescent="0.2">
      <c r="C85" s="19"/>
      <c r="D85" s="10"/>
      <c r="E85" s="10"/>
      <c r="F85" s="10"/>
      <c r="G85" s="10"/>
    </row>
    <row r="86" spans="2:20" ht="57" customHeight="1" x14ac:dyDescent="0.2">
      <c r="B86" s="23">
        <v>10</v>
      </c>
      <c r="C86" s="179" t="str">
        <f>'Ocjena kandidata'!C19</f>
        <v>Potražnja za koordinacijom (kompleksnost s obzirom na autonomiju): ovaj pokazatelj pokriva količinu autonomije i odgovornosti koju je dobio ili preuzeo/pokazao voditelj projekta, programa ili portfelja. Ovaj se pokazatelj usredotočuje na koordinaciju, komunikaciju, promicanje i obranu interesa projekta, programa ili portfelja s drugima.</v>
      </c>
      <c r="D86" s="179"/>
      <c r="E86" s="179"/>
      <c r="F86" s="179"/>
      <c r="G86" s="179"/>
    </row>
    <row r="87" spans="2:20" ht="30" customHeight="1" x14ac:dyDescent="0.2">
      <c r="B87" s="20"/>
      <c r="C87" s="105" t="s">
        <v>429</v>
      </c>
      <c r="D87" s="102" t="s">
        <v>168</v>
      </c>
      <c r="E87" s="102" t="s">
        <v>167</v>
      </c>
      <c r="F87" s="102" t="s">
        <v>166</v>
      </c>
      <c r="G87" s="102" t="s">
        <v>165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6"/>
    </row>
    <row r="88" spans="2:20" ht="30" customHeight="1" x14ac:dyDescent="0.2">
      <c r="B88" s="20"/>
      <c r="C88" s="105" t="s">
        <v>428</v>
      </c>
      <c r="D88" s="102" t="s">
        <v>168</v>
      </c>
      <c r="E88" s="102" t="s">
        <v>167</v>
      </c>
      <c r="F88" s="102" t="s">
        <v>166</v>
      </c>
      <c r="G88" s="102" t="s">
        <v>165</v>
      </c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6"/>
    </row>
    <row r="89" spans="2:20" ht="30" customHeight="1" x14ac:dyDescent="0.2">
      <c r="B89" s="20"/>
      <c r="C89" s="92" t="s">
        <v>367</v>
      </c>
      <c r="D89" s="102" t="s">
        <v>168</v>
      </c>
      <c r="E89" s="102" t="s">
        <v>167</v>
      </c>
      <c r="F89" s="102" t="s">
        <v>166</v>
      </c>
      <c r="G89" s="102" t="s">
        <v>165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6"/>
    </row>
    <row r="90" spans="2:20" s="14" customFormat="1" ht="24" customHeight="1" x14ac:dyDescent="0.2">
      <c r="G90" s="90" t="s">
        <v>181</v>
      </c>
      <c r="H90" s="25" t="str">
        <f>IF(SUM(H87:H89)=0,"",AVERAGE(H87:H89))</f>
        <v/>
      </c>
      <c r="I90" s="25" t="str">
        <f t="shared" ref="I90:S90" si="9">IF(SUM(I87:I89)=0,"",AVERAGE(I87:I89))</f>
        <v/>
      </c>
      <c r="J90" s="25" t="str">
        <f t="shared" si="9"/>
        <v/>
      </c>
      <c r="K90" s="25" t="str">
        <f t="shared" si="9"/>
        <v/>
      </c>
      <c r="L90" s="25" t="str">
        <f t="shared" si="9"/>
        <v/>
      </c>
      <c r="M90" s="25" t="str">
        <f t="shared" si="9"/>
        <v/>
      </c>
      <c r="N90" s="25" t="str">
        <f t="shared" si="9"/>
        <v/>
      </c>
      <c r="O90" s="25" t="str">
        <f t="shared" si="9"/>
        <v/>
      </c>
      <c r="P90" s="25" t="str">
        <f t="shared" si="9"/>
        <v/>
      </c>
      <c r="Q90" s="25" t="str">
        <f t="shared" si="9"/>
        <v/>
      </c>
      <c r="R90" s="25" t="str">
        <f t="shared" si="9"/>
        <v/>
      </c>
      <c r="S90" s="25" t="str">
        <f t="shared" si="9"/>
        <v/>
      </c>
    </row>
    <row r="91" spans="2:20" ht="24" customHeight="1" x14ac:dyDescent="0.2">
      <c r="C91" s="19"/>
      <c r="D91" s="13"/>
      <c r="E91" s="13"/>
      <c r="F91" s="13"/>
      <c r="G91" s="90" t="s">
        <v>439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</row>
    <row r="92" spans="2:20" ht="17.100000000000001" customHeight="1" x14ac:dyDescent="0.2"/>
    <row r="93" spans="2:20" ht="17.100000000000001" customHeight="1" x14ac:dyDescent="0.2">
      <c r="E93" s="103" t="s">
        <v>193</v>
      </c>
    </row>
    <row r="94" spans="2:20" ht="17.100000000000001" customHeight="1" x14ac:dyDescent="0.2">
      <c r="F94" s="91" t="s">
        <v>194</v>
      </c>
      <c r="G94" s="8">
        <v>1</v>
      </c>
      <c r="H94" s="30" t="str">
        <f t="shared" ref="H94:S94" si="10">IF(H17="",H16,H17)</f>
        <v/>
      </c>
      <c r="I94" s="30" t="str">
        <f t="shared" si="10"/>
        <v/>
      </c>
      <c r="J94" s="30" t="str">
        <f t="shared" si="10"/>
        <v/>
      </c>
      <c r="K94" s="30" t="str">
        <f t="shared" si="10"/>
        <v/>
      </c>
      <c r="L94" s="30" t="str">
        <f t="shared" si="10"/>
        <v/>
      </c>
      <c r="M94" s="30" t="str">
        <f t="shared" si="10"/>
        <v/>
      </c>
      <c r="N94" s="30" t="str">
        <f t="shared" si="10"/>
        <v/>
      </c>
      <c r="O94" s="30" t="str">
        <f t="shared" si="10"/>
        <v/>
      </c>
      <c r="P94" s="30" t="str">
        <f t="shared" si="10"/>
        <v/>
      </c>
      <c r="Q94" s="30" t="str">
        <f t="shared" si="10"/>
        <v/>
      </c>
      <c r="R94" s="30" t="str">
        <f t="shared" si="10"/>
        <v/>
      </c>
      <c r="S94" s="30" t="str">
        <f t="shared" si="10"/>
        <v/>
      </c>
    </row>
    <row r="95" spans="2:20" ht="17.100000000000001" customHeight="1" x14ac:dyDescent="0.2">
      <c r="F95" s="91" t="s">
        <v>194</v>
      </c>
      <c r="G95" s="8">
        <f>1+G94</f>
        <v>2</v>
      </c>
      <c r="H95" s="30" t="str">
        <f t="shared" ref="H95:S95" si="11">IF(H26="",H25,H26)</f>
        <v/>
      </c>
      <c r="I95" s="30" t="str">
        <f t="shared" si="11"/>
        <v/>
      </c>
      <c r="J95" s="30" t="str">
        <f t="shared" si="11"/>
        <v/>
      </c>
      <c r="K95" s="30" t="str">
        <f t="shared" si="11"/>
        <v/>
      </c>
      <c r="L95" s="30" t="str">
        <f t="shared" si="11"/>
        <v/>
      </c>
      <c r="M95" s="30" t="str">
        <f t="shared" si="11"/>
        <v/>
      </c>
      <c r="N95" s="30" t="str">
        <f t="shared" si="11"/>
        <v/>
      </c>
      <c r="O95" s="30" t="str">
        <f t="shared" si="11"/>
        <v/>
      </c>
      <c r="P95" s="30" t="str">
        <f t="shared" si="11"/>
        <v/>
      </c>
      <c r="Q95" s="30" t="str">
        <f t="shared" si="11"/>
        <v/>
      </c>
      <c r="R95" s="30" t="str">
        <f t="shared" si="11"/>
        <v/>
      </c>
      <c r="S95" s="30" t="str">
        <f t="shared" si="11"/>
        <v/>
      </c>
    </row>
    <row r="96" spans="2:20" ht="17.100000000000001" customHeight="1" x14ac:dyDescent="0.2">
      <c r="F96" s="91" t="s">
        <v>194</v>
      </c>
      <c r="G96" s="8">
        <f t="shared" ref="G96:G103" si="12">1+G95</f>
        <v>3</v>
      </c>
      <c r="H96" s="30" t="str">
        <f t="shared" ref="H96:S96" si="13">IF(H34="",H33,H34)</f>
        <v/>
      </c>
      <c r="I96" s="30" t="str">
        <f t="shared" si="13"/>
        <v/>
      </c>
      <c r="J96" s="30" t="str">
        <f t="shared" si="13"/>
        <v/>
      </c>
      <c r="K96" s="30" t="str">
        <f t="shared" si="13"/>
        <v/>
      </c>
      <c r="L96" s="30" t="str">
        <f t="shared" si="13"/>
        <v/>
      </c>
      <c r="M96" s="30" t="str">
        <f t="shared" si="13"/>
        <v/>
      </c>
      <c r="N96" s="30" t="str">
        <f t="shared" si="13"/>
        <v/>
      </c>
      <c r="O96" s="30" t="str">
        <f t="shared" si="13"/>
        <v/>
      </c>
      <c r="P96" s="30" t="str">
        <f t="shared" si="13"/>
        <v/>
      </c>
      <c r="Q96" s="30" t="str">
        <f t="shared" si="13"/>
        <v/>
      </c>
      <c r="R96" s="30" t="str">
        <f t="shared" si="13"/>
        <v/>
      </c>
      <c r="S96" s="30" t="str">
        <f t="shared" si="13"/>
        <v/>
      </c>
    </row>
    <row r="97" spans="3:19" ht="17.100000000000001" customHeight="1" x14ac:dyDescent="0.2">
      <c r="F97" s="91" t="s">
        <v>194</v>
      </c>
      <c r="G97" s="8">
        <f t="shared" si="12"/>
        <v>4</v>
      </c>
      <c r="H97" s="30" t="str">
        <f t="shared" ref="H97:S97" si="14">IF(H43="",H42,H43)</f>
        <v/>
      </c>
      <c r="I97" s="30" t="str">
        <f t="shared" si="14"/>
        <v/>
      </c>
      <c r="J97" s="30" t="str">
        <f t="shared" si="14"/>
        <v/>
      </c>
      <c r="K97" s="30" t="str">
        <f t="shared" si="14"/>
        <v/>
      </c>
      <c r="L97" s="30" t="str">
        <f t="shared" si="14"/>
        <v/>
      </c>
      <c r="M97" s="30" t="str">
        <f t="shared" si="14"/>
        <v/>
      </c>
      <c r="N97" s="30" t="str">
        <f t="shared" si="14"/>
        <v/>
      </c>
      <c r="O97" s="30" t="str">
        <f t="shared" si="14"/>
        <v/>
      </c>
      <c r="P97" s="30" t="str">
        <f t="shared" si="14"/>
        <v/>
      </c>
      <c r="Q97" s="30" t="str">
        <f t="shared" si="14"/>
        <v/>
      </c>
      <c r="R97" s="30" t="str">
        <f t="shared" si="14"/>
        <v/>
      </c>
      <c r="S97" s="30" t="str">
        <f t="shared" si="14"/>
        <v/>
      </c>
    </row>
    <row r="98" spans="3:19" ht="17.100000000000001" customHeight="1" x14ac:dyDescent="0.2">
      <c r="F98" s="91" t="s">
        <v>194</v>
      </c>
      <c r="G98" s="8">
        <f t="shared" si="12"/>
        <v>5</v>
      </c>
      <c r="H98" s="30" t="str">
        <f t="shared" ref="H98:S98" si="15">IF(H51="",H50,H51)</f>
        <v/>
      </c>
      <c r="I98" s="30" t="str">
        <f t="shared" si="15"/>
        <v/>
      </c>
      <c r="J98" s="30" t="str">
        <f t="shared" si="15"/>
        <v/>
      </c>
      <c r="K98" s="30" t="str">
        <f t="shared" si="15"/>
        <v/>
      </c>
      <c r="L98" s="30" t="str">
        <f t="shared" si="15"/>
        <v/>
      </c>
      <c r="M98" s="30" t="str">
        <f t="shared" si="15"/>
        <v/>
      </c>
      <c r="N98" s="30" t="str">
        <f t="shared" si="15"/>
        <v/>
      </c>
      <c r="O98" s="30" t="str">
        <f t="shared" si="15"/>
        <v/>
      </c>
      <c r="P98" s="30" t="str">
        <f t="shared" si="15"/>
        <v/>
      </c>
      <c r="Q98" s="30" t="str">
        <f t="shared" si="15"/>
        <v/>
      </c>
      <c r="R98" s="30" t="str">
        <f t="shared" si="15"/>
        <v/>
      </c>
      <c r="S98" s="30" t="str">
        <f t="shared" si="15"/>
        <v/>
      </c>
    </row>
    <row r="99" spans="3:19" ht="17.100000000000001" customHeight="1" x14ac:dyDescent="0.2">
      <c r="F99" s="91" t="s">
        <v>194</v>
      </c>
      <c r="G99" s="8">
        <f t="shared" si="12"/>
        <v>6</v>
      </c>
      <c r="H99" s="30" t="str">
        <f t="shared" ref="H99:S99" si="16">IF(H61="",H60,H61)</f>
        <v/>
      </c>
      <c r="I99" s="30" t="str">
        <f t="shared" si="16"/>
        <v/>
      </c>
      <c r="J99" s="30" t="str">
        <f t="shared" si="16"/>
        <v/>
      </c>
      <c r="K99" s="30" t="str">
        <f t="shared" si="16"/>
        <v/>
      </c>
      <c r="L99" s="30" t="str">
        <f t="shared" si="16"/>
        <v/>
      </c>
      <c r="M99" s="30" t="str">
        <f t="shared" si="16"/>
        <v/>
      </c>
      <c r="N99" s="30" t="str">
        <f t="shared" si="16"/>
        <v/>
      </c>
      <c r="O99" s="30" t="str">
        <f t="shared" si="16"/>
        <v/>
      </c>
      <c r="P99" s="30" t="str">
        <f t="shared" si="16"/>
        <v/>
      </c>
      <c r="Q99" s="30" t="str">
        <f t="shared" si="16"/>
        <v/>
      </c>
      <c r="R99" s="30" t="str">
        <f t="shared" si="16"/>
        <v/>
      </c>
      <c r="S99" s="30" t="str">
        <f t="shared" si="16"/>
        <v/>
      </c>
    </row>
    <row r="100" spans="3:19" ht="17.100000000000001" customHeight="1" x14ac:dyDescent="0.2">
      <c r="F100" s="91" t="s">
        <v>194</v>
      </c>
      <c r="G100" s="8">
        <f t="shared" si="12"/>
        <v>7</v>
      </c>
      <c r="H100" s="30" t="str">
        <f t="shared" ref="H100:S100" si="17">IF(H70="",H69,H70)</f>
        <v/>
      </c>
      <c r="I100" s="30" t="str">
        <f t="shared" si="17"/>
        <v/>
      </c>
      <c r="J100" s="30" t="str">
        <f t="shared" si="17"/>
        <v/>
      </c>
      <c r="K100" s="30" t="str">
        <f t="shared" si="17"/>
        <v/>
      </c>
      <c r="L100" s="30" t="str">
        <f t="shared" si="17"/>
        <v/>
      </c>
      <c r="M100" s="30" t="str">
        <f t="shared" si="17"/>
        <v/>
      </c>
      <c r="N100" s="30" t="str">
        <f t="shared" si="17"/>
        <v/>
      </c>
      <c r="O100" s="30" t="str">
        <f t="shared" si="17"/>
        <v/>
      </c>
      <c r="P100" s="30" t="str">
        <f t="shared" si="17"/>
        <v/>
      </c>
      <c r="Q100" s="30" t="str">
        <f t="shared" si="17"/>
        <v/>
      </c>
      <c r="R100" s="30" t="str">
        <f t="shared" si="17"/>
        <v/>
      </c>
      <c r="S100" s="30" t="str">
        <f t="shared" si="17"/>
        <v/>
      </c>
    </row>
    <row r="101" spans="3:19" ht="17.100000000000001" customHeight="1" x14ac:dyDescent="0.2">
      <c r="F101" s="91" t="s">
        <v>194</v>
      </c>
      <c r="G101" s="8">
        <f t="shared" si="12"/>
        <v>8</v>
      </c>
      <c r="H101" s="30" t="str">
        <f t="shared" ref="H101:S101" si="18">IF(H77="",H76,H77)</f>
        <v/>
      </c>
      <c r="I101" s="30" t="str">
        <f t="shared" si="18"/>
        <v/>
      </c>
      <c r="J101" s="30" t="str">
        <f t="shared" si="18"/>
        <v/>
      </c>
      <c r="K101" s="30" t="str">
        <f t="shared" si="18"/>
        <v/>
      </c>
      <c r="L101" s="30" t="str">
        <f t="shared" si="18"/>
        <v/>
      </c>
      <c r="M101" s="30" t="str">
        <f t="shared" si="18"/>
        <v/>
      </c>
      <c r="N101" s="30" t="str">
        <f t="shared" si="18"/>
        <v/>
      </c>
      <c r="O101" s="30" t="str">
        <f t="shared" si="18"/>
        <v/>
      </c>
      <c r="P101" s="30" t="str">
        <f t="shared" si="18"/>
        <v/>
      </c>
      <c r="Q101" s="30" t="str">
        <f t="shared" si="18"/>
        <v/>
      </c>
      <c r="R101" s="30" t="str">
        <f t="shared" si="18"/>
        <v/>
      </c>
      <c r="S101" s="30" t="str">
        <f t="shared" si="18"/>
        <v/>
      </c>
    </row>
    <row r="102" spans="3:19" ht="17.100000000000001" customHeight="1" x14ac:dyDescent="0.2">
      <c r="F102" s="91" t="s">
        <v>194</v>
      </c>
      <c r="G102" s="8">
        <f t="shared" si="12"/>
        <v>9</v>
      </c>
      <c r="H102" s="30" t="str">
        <f>IF(H84="",H83,H84)</f>
        <v/>
      </c>
      <c r="I102" s="30" t="str">
        <f t="shared" ref="I102:S102" si="19">IF(I84="",I83,I84)</f>
        <v/>
      </c>
      <c r="J102" s="30" t="str">
        <f t="shared" si="19"/>
        <v/>
      </c>
      <c r="K102" s="30" t="str">
        <f t="shared" si="19"/>
        <v/>
      </c>
      <c r="L102" s="30" t="str">
        <f t="shared" si="19"/>
        <v/>
      </c>
      <c r="M102" s="30" t="str">
        <f t="shared" si="19"/>
        <v/>
      </c>
      <c r="N102" s="30" t="str">
        <f t="shared" si="19"/>
        <v/>
      </c>
      <c r="O102" s="30" t="str">
        <f t="shared" si="19"/>
        <v/>
      </c>
      <c r="P102" s="30" t="str">
        <f t="shared" si="19"/>
        <v/>
      </c>
      <c r="Q102" s="30" t="str">
        <f t="shared" si="19"/>
        <v/>
      </c>
      <c r="R102" s="30" t="str">
        <f t="shared" si="19"/>
        <v/>
      </c>
      <c r="S102" s="30" t="str">
        <f t="shared" si="19"/>
        <v/>
      </c>
    </row>
    <row r="103" spans="3:19" ht="17.100000000000001" customHeight="1" x14ac:dyDescent="0.2">
      <c r="F103" s="91" t="s">
        <v>194</v>
      </c>
      <c r="G103" s="8">
        <f t="shared" si="12"/>
        <v>10</v>
      </c>
      <c r="H103" s="30" t="str">
        <f>IF(H91="",H90,H91)</f>
        <v/>
      </c>
      <c r="I103" s="30" t="str">
        <f t="shared" ref="I103:S103" si="20">IF(I91="",I90,I91)</f>
        <v/>
      </c>
      <c r="J103" s="30" t="str">
        <f t="shared" si="20"/>
        <v/>
      </c>
      <c r="K103" s="30" t="str">
        <f t="shared" si="20"/>
        <v/>
      </c>
      <c r="L103" s="30" t="str">
        <f t="shared" si="20"/>
        <v/>
      </c>
      <c r="M103" s="30" t="str">
        <f t="shared" si="20"/>
        <v/>
      </c>
      <c r="N103" s="30" t="str">
        <f t="shared" si="20"/>
        <v/>
      </c>
      <c r="O103" s="30" t="str">
        <f t="shared" si="20"/>
        <v/>
      </c>
      <c r="P103" s="30" t="str">
        <f t="shared" si="20"/>
        <v/>
      </c>
      <c r="Q103" s="30" t="str">
        <f t="shared" si="20"/>
        <v/>
      </c>
      <c r="R103" s="30" t="str">
        <f t="shared" si="20"/>
        <v/>
      </c>
      <c r="S103" s="30" t="str">
        <f t="shared" si="20"/>
        <v/>
      </c>
    </row>
    <row r="104" spans="3:19" ht="17.100000000000001" customHeight="1" x14ac:dyDescent="0.2">
      <c r="C104" s="29" t="str">
        <f>'Ocjena kandidata'!C24</f>
        <v>Ukupan prosjek potreban za prihvaćanje:</v>
      </c>
      <c r="D104" s="8" t="str">
        <f>IF($F$4="A",3.2,IF($F$4="B",2.5,IF($F$4="C",1.6,"")))</f>
        <v/>
      </c>
      <c r="H104" s="34">
        <f>SUM(H94:H103)/10</f>
        <v>0</v>
      </c>
      <c r="I104" s="34">
        <f t="shared" ref="I104:S104" si="21">SUM(I94:I103)/10</f>
        <v>0</v>
      </c>
      <c r="J104" s="34">
        <f t="shared" si="21"/>
        <v>0</v>
      </c>
      <c r="K104" s="34">
        <f t="shared" si="21"/>
        <v>0</v>
      </c>
      <c r="L104" s="34">
        <f t="shared" si="21"/>
        <v>0</v>
      </c>
      <c r="M104" s="34">
        <f t="shared" si="21"/>
        <v>0</v>
      </c>
      <c r="N104" s="34">
        <f t="shared" si="21"/>
        <v>0</v>
      </c>
      <c r="O104" s="34">
        <f t="shared" si="21"/>
        <v>0</v>
      </c>
      <c r="P104" s="34">
        <f t="shared" si="21"/>
        <v>0</v>
      </c>
      <c r="Q104" s="34">
        <f t="shared" si="21"/>
        <v>0</v>
      </c>
      <c r="R104" s="34">
        <f t="shared" si="21"/>
        <v>0</v>
      </c>
      <c r="S104" s="34">
        <f t="shared" si="21"/>
        <v>0</v>
      </c>
    </row>
    <row r="105" spans="3:19" ht="17.100000000000001" customHeight="1" x14ac:dyDescent="0.2">
      <c r="H105" s="34" t="str">
        <f t="shared" ref="H105:S105" si="22">IF(H104&gt;$D$104,"OK","")</f>
        <v/>
      </c>
      <c r="I105" s="34" t="str">
        <f t="shared" si="22"/>
        <v/>
      </c>
      <c r="J105" s="34" t="str">
        <f t="shared" si="22"/>
        <v/>
      </c>
      <c r="K105" s="34" t="str">
        <f t="shared" si="22"/>
        <v/>
      </c>
      <c r="L105" s="34" t="str">
        <f t="shared" si="22"/>
        <v/>
      </c>
      <c r="M105" s="34" t="str">
        <f t="shared" si="22"/>
        <v/>
      </c>
      <c r="N105" s="34" t="str">
        <f t="shared" si="22"/>
        <v/>
      </c>
      <c r="O105" s="34" t="str">
        <f t="shared" si="22"/>
        <v/>
      </c>
      <c r="P105" s="34" t="str">
        <f t="shared" si="22"/>
        <v/>
      </c>
      <c r="Q105" s="34" t="str">
        <f t="shared" si="22"/>
        <v/>
      </c>
      <c r="R105" s="34" t="str">
        <f t="shared" si="22"/>
        <v/>
      </c>
      <c r="S105" s="34" t="str">
        <f t="shared" si="22"/>
        <v/>
      </c>
    </row>
    <row r="106" spans="3:19" ht="17.100000000000001" customHeight="1" x14ac:dyDescent="0.2"/>
    <row r="107" spans="3:19" ht="17.100000000000001" customHeight="1" x14ac:dyDescent="0.2">
      <c r="C107" s="31">
        <f>Upute!B31</f>
        <v>0</v>
      </c>
    </row>
    <row r="108" spans="3:19" ht="17.100000000000001" customHeight="1" x14ac:dyDescent="0.2"/>
    <row r="109" spans="3:19" ht="17.100000000000001" customHeight="1" x14ac:dyDescent="0.2"/>
    <row r="110" spans="3:19" ht="17.100000000000001" customHeight="1" x14ac:dyDescent="0.2"/>
    <row r="111" spans="3:19" ht="17.100000000000001" customHeight="1" x14ac:dyDescent="0.2"/>
    <row r="112" spans="3:19" ht="17.100000000000001" customHeight="1" x14ac:dyDescent="0.2"/>
    <row r="113" spans="3:21" ht="17.100000000000001" customHeight="1" x14ac:dyDescent="0.2"/>
    <row r="114" spans="3:21" ht="17.100000000000001" customHeight="1" x14ac:dyDescent="0.2"/>
    <row r="115" spans="3:21" ht="17.100000000000001" customHeight="1" x14ac:dyDescent="0.2"/>
    <row r="116" spans="3:21" ht="17.100000000000001" customHeight="1" x14ac:dyDescent="0.2"/>
    <row r="117" spans="3:21" ht="17.100000000000001" customHeight="1" x14ac:dyDescent="0.2"/>
    <row r="118" spans="3:21" ht="17.100000000000001" customHeight="1" x14ac:dyDescent="0.2"/>
    <row r="119" spans="3:21" ht="17.100000000000001" customHeight="1" x14ac:dyDescent="0.2"/>
    <row r="120" spans="3:21" ht="17.100000000000001" customHeight="1" x14ac:dyDescent="0.2"/>
    <row r="121" spans="3:21" ht="17.100000000000001" customHeight="1" x14ac:dyDescent="0.2"/>
    <row r="122" spans="3:21" s="12" customFormat="1" ht="17.100000000000001" customHeight="1" x14ac:dyDescent="0.2">
      <c r="C122" s="7"/>
      <c r="D122" s="7"/>
      <c r="E122" s="7"/>
      <c r="F122" s="7"/>
      <c r="G122" s="7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7"/>
      <c r="U122" s="7"/>
    </row>
    <row r="123" spans="3:21" s="12" customFormat="1" ht="17.100000000000001" customHeight="1" x14ac:dyDescent="0.2">
      <c r="C123" s="7"/>
      <c r="D123" s="7"/>
      <c r="E123" s="7"/>
      <c r="F123" s="7"/>
      <c r="G123" s="7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7"/>
      <c r="U123" s="7"/>
    </row>
    <row r="124" spans="3:21" s="12" customFormat="1" ht="17.100000000000001" customHeight="1" x14ac:dyDescent="0.2">
      <c r="C124" s="7"/>
      <c r="D124" s="7"/>
      <c r="E124" s="7"/>
      <c r="F124" s="7"/>
      <c r="G124" s="7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7"/>
      <c r="U124" s="7"/>
    </row>
    <row r="125" spans="3:21" s="12" customFormat="1" ht="17.100000000000001" customHeight="1" x14ac:dyDescent="0.2">
      <c r="C125" s="7"/>
      <c r="D125" s="7"/>
      <c r="E125" s="7"/>
      <c r="F125" s="7"/>
      <c r="G125" s="7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7"/>
      <c r="U125" s="7"/>
    </row>
    <row r="126" spans="3:21" s="12" customFormat="1" ht="17.100000000000001" customHeight="1" x14ac:dyDescent="0.2">
      <c r="C126" s="7"/>
      <c r="D126" s="7"/>
      <c r="E126" s="7"/>
      <c r="F126" s="7"/>
      <c r="G126" s="7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7"/>
      <c r="U126" s="7"/>
    </row>
    <row r="127" spans="3:21" s="12" customFormat="1" ht="17.100000000000001" customHeight="1" x14ac:dyDescent="0.2">
      <c r="C127" s="7"/>
      <c r="D127" s="7"/>
      <c r="E127" s="7"/>
      <c r="F127" s="7"/>
      <c r="G127" s="7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7"/>
      <c r="U127" s="7"/>
    </row>
    <row r="128" spans="3:21" s="12" customFormat="1" ht="17.100000000000001" customHeight="1" x14ac:dyDescent="0.2">
      <c r="C128" s="7"/>
      <c r="D128" s="7"/>
      <c r="E128" s="7"/>
      <c r="F128" s="7"/>
      <c r="G128" s="7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7"/>
      <c r="U128" s="7"/>
    </row>
    <row r="129" spans="3:21" s="12" customFormat="1" ht="17.100000000000001" customHeight="1" x14ac:dyDescent="0.2">
      <c r="C129" s="7"/>
      <c r="D129" s="7"/>
      <c r="E129" s="7"/>
      <c r="F129" s="7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7"/>
      <c r="U129" s="7"/>
    </row>
    <row r="130" spans="3:21" s="12" customFormat="1" ht="17.100000000000001" customHeight="1" x14ac:dyDescent="0.2">
      <c r="C130" s="7"/>
      <c r="D130" s="7"/>
      <c r="E130" s="7"/>
      <c r="F130" s="7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7"/>
      <c r="U130" s="7"/>
    </row>
    <row r="131" spans="3:21" s="12" customFormat="1" ht="17.100000000000001" customHeight="1" x14ac:dyDescent="0.2">
      <c r="C131" s="7"/>
      <c r="D131" s="7"/>
      <c r="E131" s="7"/>
      <c r="F131" s="7"/>
      <c r="G131" s="7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7"/>
      <c r="U131" s="7"/>
    </row>
    <row r="132" spans="3:21" s="12" customFormat="1" ht="17.100000000000001" customHeight="1" x14ac:dyDescent="0.2">
      <c r="C132" s="7"/>
      <c r="D132" s="7"/>
      <c r="E132" s="7"/>
      <c r="F132" s="7"/>
      <c r="G132" s="7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7"/>
      <c r="U132" s="7"/>
    </row>
    <row r="133" spans="3:21" s="12" customFormat="1" ht="17.100000000000001" customHeight="1" x14ac:dyDescent="0.2">
      <c r="C133" s="7"/>
      <c r="D133" s="7"/>
      <c r="E133" s="7"/>
      <c r="F133" s="7"/>
      <c r="G133" s="7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7"/>
      <c r="U133" s="7"/>
    </row>
    <row r="134" spans="3:21" s="12" customFormat="1" ht="17.100000000000001" customHeight="1" x14ac:dyDescent="0.2">
      <c r="C134" s="7"/>
      <c r="D134" s="7"/>
      <c r="E134" s="7"/>
      <c r="F134" s="7"/>
      <c r="G134" s="7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7"/>
      <c r="U134" s="7"/>
    </row>
    <row r="135" spans="3:21" s="12" customFormat="1" ht="17.100000000000001" customHeight="1" x14ac:dyDescent="0.2">
      <c r="C135" s="7"/>
      <c r="D135" s="7"/>
      <c r="E135" s="7"/>
      <c r="F135" s="7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7"/>
      <c r="U135" s="7"/>
    </row>
    <row r="136" spans="3:21" s="12" customFormat="1" ht="17.100000000000001" customHeight="1" x14ac:dyDescent="0.2">
      <c r="C136" s="7"/>
      <c r="D136" s="7"/>
      <c r="E136" s="7"/>
      <c r="F136" s="7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7"/>
      <c r="U136" s="7"/>
    </row>
    <row r="137" spans="3:21" s="12" customFormat="1" ht="17.100000000000001" customHeight="1" x14ac:dyDescent="0.2">
      <c r="C137" s="7"/>
      <c r="D137" s="7"/>
      <c r="E137" s="7"/>
      <c r="F137" s="7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7"/>
      <c r="U137" s="7"/>
    </row>
    <row r="138" spans="3:21" s="12" customFormat="1" ht="17.100000000000001" customHeight="1" x14ac:dyDescent="0.2">
      <c r="C138" s="7"/>
      <c r="D138" s="7"/>
      <c r="E138" s="7"/>
      <c r="F138" s="7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7"/>
      <c r="U138" s="7"/>
    </row>
    <row r="139" spans="3:21" s="12" customFormat="1" ht="17.100000000000001" customHeight="1" x14ac:dyDescent="0.2">
      <c r="C139" s="7"/>
      <c r="D139" s="7"/>
      <c r="E139" s="7"/>
      <c r="F139" s="7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7"/>
      <c r="U139" s="7"/>
    </row>
    <row r="140" spans="3:21" s="12" customFormat="1" ht="17.100000000000001" customHeight="1" x14ac:dyDescent="0.2">
      <c r="C140" s="7"/>
      <c r="D140" s="7"/>
      <c r="E140" s="7"/>
      <c r="F140" s="7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7"/>
      <c r="U140" s="7"/>
    </row>
    <row r="141" spans="3:21" s="12" customFormat="1" ht="17.100000000000001" customHeight="1" x14ac:dyDescent="0.2">
      <c r="C141" s="7"/>
      <c r="D141" s="7"/>
      <c r="E141" s="7"/>
      <c r="F141" s="7"/>
      <c r="G141" s="7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7"/>
      <c r="U141" s="7"/>
    </row>
  </sheetData>
  <sheetProtection selectLockedCells="1"/>
  <customSheetViews>
    <customSheetView guid="{71A5A68B-263A-43E2-9E2C-70FE0B46C6DF}" scale="125" showGridLines="0" zeroValues="0">
      <pane xSplit="7" ySplit="7" topLeftCell="H84" activePane="bottomRight" state="frozenSplit"/>
      <selection pane="bottomRight" activeCell="D87" sqref="D87:G89"/>
      <pageMargins left="0.79000000000000015" right="0.79000000000000015" top="0.79000000000000015" bottom="0.79000000000000015" header="0.79000000000000015" footer="0.79000000000000015"/>
      <pageSetup paperSize="9" orientation="portrait" horizontalDpi="4294967292" verticalDpi="4294967292"/>
      <headerFooter>
        <oddFooter>&amp;L&amp;K000000IPMA ICR Handbook_x000D_&amp;KFF0000IPMA Internal Document&amp;C&amp;K000000&amp;P of &amp;N&amp;R&amp;K000000Management Complexity Ratings_x000D_v0.5, 30.05.2016</oddFooter>
      </headerFooter>
    </customSheetView>
  </customSheetViews>
  <mergeCells count="20">
    <mergeCell ref="B6:B7"/>
    <mergeCell ref="C6:C7"/>
    <mergeCell ref="D6:G6"/>
    <mergeCell ref="H6:S6"/>
    <mergeCell ref="C86:G86"/>
    <mergeCell ref="C8:G8"/>
    <mergeCell ref="C19:G19"/>
    <mergeCell ref="C28:G28"/>
    <mergeCell ref="C36:G36"/>
    <mergeCell ref="C45:G45"/>
    <mergeCell ref="C53:G53"/>
    <mergeCell ref="C63:G63"/>
    <mergeCell ref="C72:G72"/>
    <mergeCell ref="C79:G79"/>
    <mergeCell ref="T6:T8"/>
    <mergeCell ref="U6:U8"/>
    <mergeCell ref="F2:K2"/>
    <mergeCell ref="P2:S2"/>
    <mergeCell ref="F3:K3"/>
    <mergeCell ref="P3:S3"/>
  </mergeCells>
  <conditionalFormatting sqref="H105:S105">
    <cfRule type="cellIs" dxfId="0" priority="1" operator="equal">
      <formula>"OK"</formula>
    </cfRule>
  </conditionalFormatting>
  <dataValidations count="2">
    <dataValidation allowBlank="1" showDropDown="1" showInputMessage="1" showErrorMessage="1" sqref="F4" xr:uid="{00000000-0002-0000-0700-000000000000}"/>
    <dataValidation type="whole" allowBlank="1" showInputMessage="1" showErrorMessage="1" sqref="H73:S75 H9:S15 H20:S24 H29:S32 H37:S41 H46:S49 H54:S59 H64:S68 H87:S89 H17:S17 H26:S26 H34:S34 H61:S61 H70:S70 H77:S77 H84:S84 H91:S91 H43:S43 H51:S51 H80:S82" xr:uid="{00000000-0002-0000-0700-000001000000}">
      <formula1>1</formula1>
      <formula2>4</formula2>
    </dataValidation>
  </dataValidations>
  <pageMargins left="0.79000000000000015" right="0.79000000000000015" top="0.79000000000000015" bottom="0.79000000000000015" header="0.79000000000000015" footer="0.79000000000000015"/>
  <pageSetup paperSize="9" orientation="portrait" horizontalDpi="4294967292" verticalDpi="4294967292"/>
  <headerFooter>
    <oddFooter>&amp;L&amp;K000000IPMA ICR Handbook_x000D_&amp;KFF0000IPMA Internal Document&amp;C&amp;K000000&amp;P of &amp;N&amp;R&amp;K000000Management Complexity Ratings_x000D_v0.5, 30.05.2016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Upute</vt:lpstr>
      <vt:lpstr>Ocjena kandidata primjer</vt:lpstr>
      <vt:lpstr>Ocjena kandidata</vt:lpstr>
      <vt:lpstr>Ocjena ocjenjivača primjer</vt:lpstr>
      <vt:lpstr>Ocjena ocjenjivača </vt:lpstr>
      <vt:lpstr>Detalji za projekt</vt:lpstr>
      <vt:lpstr>Detalji za program</vt:lpstr>
      <vt:lpstr>Deatlji za portfelj</vt:lpstr>
    </vt:vector>
  </TitlesOfParts>
  <Company>PM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Duncan</dc:creator>
  <cp:lastModifiedBy>gf</cp:lastModifiedBy>
  <cp:lastPrinted>2018-11-06T17:06:57Z</cp:lastPrinted>
  <dcterms:created xsi:type="dcterms:W3CDTF">2016-04-15T13:56:41Z</dcterms:created>
  <dcterms:modified xsi:type="dcterms:W3CDTF">2018-12-18T08:47:09Z</dcterms:modified>
</cp:coreProperties>
</file>